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EZ NB 20181204\CEZ\50_Osobni\70_Sachy\Sezona 2021_2022\Turnaje\Prebor Prahy mladeze\"/>
    </mc:Choice>
  </mc:AlternateContent>
  <xr:revisionPtr revIDLastSave="0" documentId="13_ncr:1_{7403631A-1E07-4E81-B6F2-1423F3AB993D}" xr6:coauthVersionLast="47" xr6:coauthVersionMax="47" xr10:uidLastSave="{00000000-0000-0000-0000-000000000000}"/>
  <bookViews>
    <workbookView xWindow="-110" yWindow="-110" windowWidth="19420" windowHeight="10560" tabRatio="825" firstSheet="3" activeTab="4" xr2:uid="{DB4DA35A-5183-46AC-B556-2457CECC10C0}"/>
  </bookViews>
  <sheets>
    <sheet name="pravidla" sheetId="1" r:id="rId1"/>
    <sheet name="propozice" sheetId="10" r:id="rId2"/>
    <sheet name="přímé postupy" sheetId="9" r:id="rId3"/>
    <sheet name="Tabulka ŠSČR" sheetId="20" r:id="rId4"/>
    <sheet name="Seznam hráčů" sheetId="8" r:id="rId5"/>
    <sheet name="H10" sheetId="2" r:id="rId6"/>
    <sheet name="H12" sheetId="3" r:id="rId7"/>
    <sheet name="H14" sheetId="4" r:id="rId8"/>
    <sheet name="H16" sheetId="5" r:id="rId9"/>
    <sheet name="H18-20" sheetId="6" r:id="rId10"/>
    <sheet name="V-H10" sheetId="14" r:id="rId11"/>
    <sheet name="V-H12" sheetId="13" r:id="rId12"/>
    <sheet name="V-H14" sheetId="15" r:id="rId13"/>
    <sheet name="V-H16" sheetId="16" r:id="rId14"/>
    <sheet name="V-H18-20" sheetId="12" r:id="rId15"/>
    <sheet name="V-Dívky" sheetId="17" r:id="rId16"/>
    <sheet name="postupy z PP" sheetId="21" r:id="rId17"/>
  </sheets>
  <definedNames>
    <definedName name="_xlnm._FilterDatabase" localSheetId="4" hidden="1">'Seznam hráčů'!$A$7:$S$321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2" i="20" l="1"/>
  <c r="I82" i="20"/>
  <c r="H82" i="20"/>
  <c r="E81" i="20"/>
  <c r="E80" i="20"/>
  <c r="E79" i="20"/>
  <c r="E78" i="20"/>
  <c r="E77" i="20"/>
  <c r="E76" i="20"/>
  <c r="E75" i="20"/>
  <c r="E74" i="20"/>
  <c r="E73" i="20"/>
  <c r="E82" i="20" s="1"/>
  <c r="E69" i="20"/>
  <c r="J62" i="20"/>
  <c r="I62" i="20"/>
  <c r="H62" i="20"/>
  <c r="E61" i="20"/>
  <c r="E60" i="20"/>
  <c r="E59" i="20"/>
  <c r="E58" i="20"/>
  <c r="E57" i="20"/>
  <c r="E56" i="20"/>
  <c r="E55" i="20"/>
  <c r="E54" i="20"/>
  <c r="E53" i="20"/>
  <c r="E62" i="20" s="1"/>
  <c r="E49" i="20"/>
  <c r="J42" i="20"/>
  <c r="I42" i="20"/>
  <c r="H42" i="20"/>
  <c r="E41" i="20"/>
  <c r="E40" i="20"/>
  <c r="E39" i="20"/>
  <c r="E38" i="20"/>
  <c r="E37" i="20"/>
  <c r="E36" i="20"/>
  <c r="E35" i="20"/>
  <c r="E34" i="20"/>
  <c r="E33" i="20"/>
  <c r="E42" i="20" s="1"/>
  <c r="E29" i="20"/>
  <c r="J22" i="20"/>
  <c r="I22" i="20"/>
  <c r="H22" i="20"/>
  <c r="E21" i="20"/>
  <c r="E20" i="20"/>
  <c r="E19" i="20"/>
  <c r="E18" i="20"/>
  <c r="E17" i="20"/>
  <c r="E16" i="20"/>
  <c r="E15" i="20"/>
  <c r="E14" i="20"/>
  <c r="E13" i="20"/>
  <c r="E9" i="20"/>
  <c r="F81" i="20" l="1"/>
  <c r="G81" i="20" s="1"/>
  <c r="F73" i="20"/>
  <c r="F77" i="20"/>
  <c r="G77" i="20" s="1"/>
  <c r="F74" i="20"/>
  <c r="G74" i="20" s="1"/>
  <c r="F79" i="20"/>
  <c r="G79" i="20" s="1"/>
  <c r="F78" i="20"/>
  <c r="G78" i="20" s="1"/>
  <c r="F75" i="20"/>
  <c r="G75" i="20" s="1"/>
  <c r="F76" i="20"/>
  <c r="G76" i="20" s="1"/>
  <c r="F80" i="20"/>
  <c r="G80" i="20" s="1"/>
  <c r="F61" i="20"/>
  <c r="G61" i="20" s="1"/>
  <c r="F58" i="20"/>
  <c r="G58" i="20" s="1"/>
  <c r="F54" i="20"/>
  <c r="G54" i="20" s="1"/>
  <c r="F57" i="20"/>
  <c r="G57" i="20" s="1"/>
  <c r="F55" i="20"/>
  <c r="G55" i="20" s="1"/>
  <c r="F59" i="20"/>
  <c r="G59" i="20" s="1"/>
  <c r="F60" i="20"/>
  <c r="F53" i="20"/>
  <c r="F56" i="20"/>
  <c r="G56" i="20" s="1"/>
  <c r="F35" i="20"/>
  <c r="G35" i="20" s="1"/>
  <c r="F39" i="20"/>
  <c r="G39" i="20" s="1"/>
  <c r="F37" i="20"/>
  <c r="G37" i="20" s="1"/>
  <c r="F33" i="20"/>
  <c r="F41" i="20"/>
  <c r="G41" i="20" s="1"/>
  <c r="F38" i="20"/>
  <c r="G38" i="20" s="1"/>
  <c r="F36" i="20"/>
  <c r="G36" i="20" s="1"/>
  <c r="F40" i="20"/>
  <c r="G40" i="20" s="1"/>
  <c r="F34" i="20"/>
  <c r="G34" i="20" s="1"/>
  <c r="F14" i="20"/>
  <c r="G14" i="20" s="1"/>
  <c r="F21" i="20"/>
  <c r="G21" i="20" s="1"/>
  <c r="E22" i="20"/>
  <c r="F16" i="20" s="1"/>
  <c r="G16" i="20" s="1"/>
  <c r="F82" i="20" l="1"/>
  <c r="G73" i="20"/>
  <c r="G82" i="20" s="1"/>
  <c r="F62" i="20"/>
  <c r="G53" i="20"/>
  <c r="G62" i="20" s="1"/>
  <c r="F42" i="20"/>
  <c r="G33" i="20"/>
  <c r="G42" i="20" s="1"/>
  <c r="F19" i="20"/>
  <c r="F17" i="20"/>
  <c r="G17" i="20" s="1"/>
  <c r="F20" i="20"/>
  <c r="G20" i="20" s="1"/>
  <c r="F13" i="20"/>
  <c r="F15" i="20"/>
  <c r="G15" i="20" s="1"/>
  <c r="F18" i="20"/>
  <c r="G18" i="20" s="1"/>
  <c r="F22" i="20" l="1"/>
  <c r="G13" i="20"/>
  <c r="G22" i="20" s="1"/>
  <c r="G4" i="4"/>
  <c r="G5" i="6"/>
  <c r="G4" i="5"/>
  <c r="G4" i="3"/>
  <c r="G4" i="2"/>
  <c r="Q6" i="8"/>
</calcChain>
</file>

<file path=xl/sharedStrings.xml><?xml version="1.0" encoding="utf-8"?>
<sst xmlns="http://schemas.openxmlformats.org/spreadsheetml/2006/main" count="3212" uniqueCount="561">
  <si>
    <t>Pravidla pro postupy do finále Prahy</t>
  </si>
  <si>
    <t>Přímé postupy podle splněných VT</t>
  </si>
  <si>
    <t>H10</t>
  </si>
  <si>
    <t>Kategorie</t>
  </si>
  <si>
    <t>VT</t>
  </si>
  <si>
    <t>H12</t>
  </si>
  <si>
    <t>H14</t>
  </si>
  <si>
    <t>H16</t>
  </si>
  <si>
    <t>Ročníky</t>
  </si>
  <si>
    <t>H8</t>
  </si>
  <si>
    <t>bez limitu</t>
  </si>
  <si>
    <t>...</t>
  </si>
  <si>
    <t>H18</t>
  </si>
  <si>
    <t>H20</t>
  </si>
  <si>
    <t>Jméno</t>
  </si>
  <si>
    <t>Ročník</t>
  </si>
  <si>
    <t>č. LOK</t>
  </si>
  <si>
    <t>Elo</t>
  </si>
  <si>
    <t>Elo-R</t>
  </si>
  <si>
    <t>č. FIDE</t>
  </si>
  <si>
    <t>FIDE</t>
  </si>
  <si>
    <t>FIDE-R</t>
  </si>
  <si>
    <t>FIDE-B</t>
  </si>
  <si>
    <t>Registrace</t>
  </si>
  <si>
    <t>Aktualizace</t>
  </si>
  <si>
    <t>Rozhodčí</t>
  </si>
  <si>
    <t>Trenér</t>
  </si>
  <si>
    <t>Jméno klubu</t>
  </si>
  <si>
    <t>Aktivní</t>
  </si>
  <si>
    <t>- /</t>
  </si>
  <si>
    <t xml:space="preserve">Chernyy Andrey </t>
  </si>
  <si>
    <t>ŠK Aurora-šach. škola Anatolije Karpova</t>
  </si>
  <si>
    <t xml:space="preserve">Švadlenka Michal </t>
  </si>
  <si>
    <t>TJ Kobylisy</t>
  </si>
  <si>
    <t xml:space="preserve">Šereda Adam </t>
  </si>
  <si>
    <t>TJ Bohemians Praha</t>
  </si>
  <si>
    <t xml:space="preserve">Bára Jan </t>
  </si>
  <si>
    <t>ŠK Dopravní podnik Praha</t>
  </si>
  <si>
    <t xml:space="preserve">Novák Kryštof </t>
  </si>
  <si>
    <t xml:space="preserve">Artamonov Mikhail </t>
  </si>
  <si>
    <t xml:space="preserve">Hromadová Aneta Emma </t>
  </si>
  <si>
    <t>Šachy Štěpán</t>
  </si>
  <si>
    <t xml:space="preserve">Sboev Kirill </t>
  </si>
  <si>
    <t>Postupující z kvalifikačních turnajů</t>
  </si>
  <si>
    <t xml:space="preserve">Juhaňák Daniel </t>
  </si>
  <si>
    <t>Unichess</t>
  </si>
  <si>
    <t xml:space="preserve">Martirosyan David </t>
  </si>
  <si>
    <t xml:space="preserve">Tichý Tomáš </t>
  </si>
  <si>
    <t xml:space="preserve">Popov Roman </t>
  </si>
  <si>
    <t xml:space="preserve">Hrbek Jáchym </t>
  </si>
  <si>
    <t xml:space="preserve">Hrabě Kristián </t>
  </si>
  <si>
    <t>ŠK Praha-Smíchov</t>
  </si>
  <si>
    <t xml:space="preserve">Chon Jeremy </t>
  </si>
  <si>
    <t xml:space="preserve">Andrle Filip </t>
  </si>
  <si>
    <t xml:space="preserve">Švadlenka Dominik </t>
  </si>
  <si>
    <t xml:space="preserve">Melnikov Ivan </t>
  </si>
  <si>
    <t xml:space="preserve">Moura Smith Victor Marcos </t>
  </si>
  <si>
    <t>TJ Pankrác</t>
  </si>
  <si>
    <t xml:space="preserve">Pásek Josef </t>
  </si>
  <si>
    <t xml:space="preserve">Pokorný Vincent </t>
  </si>
  <si>
    <t xml:space="preserve">Dudarec Elias </t>
  </si>
  <si>
    <t>ŠK Sokol Vyšehrad</t>
  </si>
  <si>
    <t xml:space="preserve">Čajka Richard </t>
  </si>
  <si>
    <t xml:space="preserve">Souček Kryštof </t>
  </si>
  <si>
    <t>Postupující podle splněné VT a účasti ve vyšší soutěži</t>
  </si>
  <si>
    <t xml:space="preserve">Souček Jan </t>
  </si>
  <si>
    <t xml:space="preserve">Martinková Magdalena </t>
  </si>
  <si>
    <t>SK OAZA Praha</t>
  </si>
  <si>
    <t xml:space="preserve">Tesař Jakub </t>
  </si>
  <si>
    <t xml:space="preserve">Štogr Viktor </t>
  </si>
  <si>
    <t xml:space="preserve">Hozda Max </t>
  </si>
  <si>
    <t>Šachový oddíl TJ DUKLA Praha</t>
  </si>
  <si>
    <t xml:space="preserve">Mach Petr </t>
  </si>
  <si>
    <t xml:space="preserve">Skýpala Ondřej </t>
  </si>
  <si>
    <t xml:space="preserve">Lhotská Anna </t>
  </si>
  <si>
    <t>KMž</t>
  </si>
  <si>
    <t xml:space="preserve">Přibyl Viktor </t>
  </si>
  <si>
    <t xml:space="preserve">Procházka Vojtěch </t>
  </si>
  <si>
    <t xml:space="preserve">Souček Petr </t>
  </si>
  <si>
    <t xml:space="preserve">Růžička Filip </t>
  </si>
  <si>
    <t xml:space="preserve">Ocelák Jakub </t>
  </si>
  <si>
    <t xml:space="preserve">Svačina Tobiáš </t>
  </si>
  <si>
    <t xml:space="preserve">Holub Adam </t>
  </si>
  <si>
    <t xml:space="preserve">Rousek Jan </t>
  </si>
  <si>
    <t xml:space="preserve">Mádle Robin </t>
  </si>
  <si>
    <t xml:space="preserve">Beneš Jáchym </t>
  </si>
  <si>
    <t xml:space="preserve">Rous Dominik </t>
  </si>
  <si>
    <t xml:space="preserve">Matej Erik </t>
  </si>
  <si>
    <t xml:space="preserve">Reljič Michael </t>
  </si>
  <si>
    <t xml:space="preserve">Martirosyan Ara </t>
  </si>
  <si>
    <t xml:space="preserve">Hrbek Tomáš </t>
  </si>
  <si>
    <t xml:space="preserve">Hejsek Lukáš </t>
  </si>
  <si>
    <t>Postupy</t>
  </si>
  <si>
    <t>Postupující z kvalifikačního turnaje</t>
  </si>
  <si>
    <t>CM</t>
  </si>
  <si>
    <t>KM</t>
  </si>
  <si>
    <t>Oprávnění účastníci z mladších kategorií</t>
  </si>
  <si>
    <t>A</t>
  </si>
  <si>
    <t>B</t>
  </si>
  <si>
    <t>C</t>
  </si>
  <si>
    <t>H18-H20</t>
  </si>
  <si>
    <t>Do  finále  Prahy  mají  přímý  postup  všichni  hráči,  kteří  se  zúčastnili  předcházejícího mistrovství Čech nebo mistrovství České republiky v kategoriích H10-H16.</t>
  </si>
  <si>
    <t xml:space="preserve">Martínek Denis </t>
  </si>
  <si>
    <t>Šachový klub Bohnice</t>
  </si>
  <si>
    <t xml:space="preserve">Svoboda Daniel </t>
  </si>
  <si>
    <t xml:space="preserve">Písař Tomáš </t>
  </si>
  <si>
    <t xml:space="preserve">Smíšek Robin </t>
  </si>
  <si>
    <t xml:space="preserve">Holub Petr </t>
  </si>
  <si>
    <t xml:space="preserve">Hrabě Vojtěch </t>
  </si>
  <si>
    <t xml:space="preserve">Davídek Zdeněk </t>
  </si>
  <si>
    <t xml:space="preserve">Perkner Vít </t>
  </si>
  <si>
    <t xml:space="preserve">Čížek Filip </t>
  </si>
  <si>
    <t xml:space="preserve">Kohout Filip </t>
  </si>
  <si>
    <t xml:space="preserve">Gacho Ondřej </t>
  </si>
  <si>
    <t xml:space="preserve">Mach David </t>
  </si>
  <si>
    <t xml:space="preserve">Khoury Emir Nabil </t>
  </si>
  <si>
    <t xml:space="preserve">Malý Jiří </t>
  </si>
  <si>
    <t xml:space="preserve">Hoang Mính Khán Jan </t>
  </si>
  <si>
    <t xml:space="preserve">Remizov Artem </t>
  </si>
  <si>
    <t>Šachový klub Viktoria Žižkov</t>
  </si>
  <si>
    <t xml:space="preserve">Gao Tianle </t>
  </si>
  <si>
    <t xml:space="preserve">Štor Jakub </t>
  </si>
  <si>
    <t xml:space="preserve">Koenigsmark Benjamin </t>
  </si>
  <si>
    <t>D18</t>
  </si>
  <si>
    <t>D20</t>
  </si>
  <si>
    <t>D10-16</t>
  </si>
  <si>
    <t>všechny</t>
  </si>
  <si>
    <t>Počet</t>
  </si>
  <si>
    <t>https://www.chess.cz/mistrovske-souteze/souteze-mladeze/</t>
  </si>
  <si>
    <t>Další hráči postupují podle splněné VT a z kvalifikačních turnajů.</t>
  </si>
  <si>
    <t>Informace ŠSČR o postupech:</t>
  </si>
  <si>
    <t xml:space="preserve">Rendl Luboš </t>
  </si>
  <si>
    <t xml:space="preserve">Borovička Miroslav </t>
  </si>
  <si>
    <t xml:space="preserve">Sadil Antonín </t>
  </si>
  <si>
    <t>Termín:</t>
  </si>
  <si>
    <t>Místo:</t>
  </si>
  <si>
    <t>Řídící ​orgán:​</t>
  </si>
  <si>
    <t>Ředitel turnaje:</t>
  </si>
  <si>
    <t>Rozhodčí:</t>
  </si>
  <si>
    <t>Kategorie:</t>
  </si>
  <si>
    <t>Systém:</t>
  </si>
  <si>
    <t>6 samostatných turnajů.</t>
  </si>
  <si>
    <t>A) Junioři, kategorie H18 a H20</t>
  </si>
  <si>
    <t>B) Kategorie H16</t>
  </si>
  <si>
    <t>C) Kategorie H14</t>
  </si>
  <si>
    <t>D) Kategorie H12</t>
  </si>
  <si>
    <t>E) Kategorie H10</t>
  </si>
  <si>
    <t>F) Dívky, kategorie D10-D20</t>
  </si>
  <si>
    <t>Hraje se podle Pravidel FIDE pro vážný šach a podle Soutěžního řádu ŠSČR</t>
  </si>
  <si>
    <t>Právo ​účasti​:</t>
  </si>
  <si>
    <t>b) Do kategorií chlapců postupují hráči, kteří se předem kvalifikovali:</t>
  </si>
  <si>
    <t>b2) Zúčastnili se vyšší soutěže (mistrovství Čech 2019, polofinále juniorů 2019 nebo mistrovství ČR 2020)</t>
  </si>
  <si>
    <t>Přihlášky:</t>
  </si>
  <si>
    <t>Startovné:</t>
  </si>
  <si>
    <t>Časový harmonogram:</t>
  </si>
  <si>
    <t>Tempo hry:</t>
  </si>
  <si>
    <t>Materiál:</t>
  </si>
  <si>
    <t>Zajistí pořadatel.</t>
  </si>
  <si>
    <t>Ceny:</t>
  </si>
  <si>
    <t>Stravování:</t>
  </si>
  <si>
    <t xml:space="preserve">GDPR:                        </t>
  </si>
  <si>
    <t>Přihlášením do turnaje účastník (u účastníka mladšího 15 let - zákonný zástupce) dává souhlas se zpracováním osobních dat nutných pro zápočet turnajů na LOK a další prezentaci výsledků.  Taktéž dává souhlas s pořizováním jeho fotografií, jejich uchování a prezentaci pro potřeby pořadatelů a jejich sponzorů.</t>
  </si>
  <si>
    <t>Počty postupujích stanovuje KM ŠSČR</t>
  </si>
  <si>
    <t xml:space="preserve">Pecka Jan </t>
  </si>
  <si>
    <t xml:space="preserve">Marková Karolína </t>
  </si>
  <si>
    <t xml:space="preserve">Veny Jaume </t>
  </si>
  <si>
    <t>Ročníky narození pro jednotlivé kategorie jsou stanoveny tak, aby se postupující hráči mohli zúčastnit vyšších soutěží v těchto kategoriích, které se hrají na podzim (Mistrovství Čech) a v následujícím roce (Mistrovství České republiky a mistrovství Evropy a světa).</t>
  </si>
  <si>
    <t>Samostatné turnaje podle věkových kategorií. Všechny dívky hrají turnaj F a kategorie H18 a H20 je sloučena do jednoho turnaje A. Systém jednotlivých turnajů bude určen podle počtu přihlášených.</t>
  </si>
  <si>
    <t>Chlapci a dívky nar. 2002 a mladší registrovaní v Pražském šachovém svazu.</t>
  </si>
  <si>
    <t>a) Všechny dívky mají právo startu v turnaji dívek (D10-D20)</t>
  </si>
  <si>
    <t>b1) Splnili požadovanou nebo vyšší VT podle příslušné kategorie (H10: 4.VT, H12: 3.VT, H14: 2.VT, H16: 2.VT, H18: 1.VT, H20: 1.VT)</t>
  </si>
  <si>
    <t>b3) Postupující z Přeboru Prahy mládeže v rapid šachu.</t>
  </si>
  <si>
    <t>Všechny dívky v kategoriích D10-D16 postupují na mistrovství Čech.</t>
  </si>
  <si>
    <t>Vítězky kategorií D18 a D20 postupují do mistrovství ČR.</t>
  </si>
  <si>
    <t>Poháry a medaile pro tři nejvýše umístěné hráče v jednotlivých kategoriích zajistí Pražský šachový svaz.</t>
  </si>
  <si>
    <t>Protiepidemická opatření:</t>
  </si>
  <si>
    <t xml:space="preserve">Boboras Štěpán </t>
  </si>
  <si>
    <t xml:space="preserve">Verner Matěj </t>
  </si>
  <si>
    <t xml:space="preserve">Czerný Kristian </t>
  </si>
  <si>
    <t xml:space="preserve">Dubský Tomáš </t>
  </si>
  <si>
    <t xml:space="preserve">Čeněk Matyáš </t>
  </si>
  <si>
    <t xml:space="preserve">Černý Rodan </t>
  </si>
  <si>
    <t xml:space="preserve">Shako Maxim </t>
  </si>
  <si>
    <t xml:space="preserve">Slonek Richard </t>
  </si>
  <si>
    <t>Všechny dívky automaticky postupují do finále kategorií D10-D20. A podle věku také do MČR D8 až D16.</t>
  </si>
  <si>
    <t>https://www.chess.cz/hraci-vyhledavani/</t>
  </si>
  <si>
    <t>Postup do vyšší soutěže</t>
  </si>
  <si>
    <t>Oprávnění do přeboru Prahy</t>
  </si>
  <si>
    <t>Pořadatel má právo přijmout další hráče k dosudění turnajů nebo k dorovnání počtu.</t>
  </si>
  <si>
    <t>Finále Prahy i hráči, kteří mají zajištěn postup do vyšší soutěže své kategorie (mistrovství Čech, mistrovství ČR nebo polofinále juniorů). O tento postup přitom nepřicházejí.</t>
  </si>
  <si>
    <t>Počty postupujících do vyšších soutěží</t>
  </si>
  <si>
    <t>Kontakt: Komise mládeže Pražského šachového svazu, Pavel Kopta, koptap@seznam.cz</t>
  </si>
  <si>
    <t>Minimální VT pro postup do finále Prahy.</t>
  </si>
  <si>
    <t>Kat.</t>
  </si>
  <si>
    <t>Pražský šachový ​svaz, Komise ​mládeže, web: ​http://prazskysach.cz​</t>
  </si>
  <si>
    <t>Pořadatelé:</t>
  </si>
  <si>
    <r>
      <t xml:space="preserve">c) </t>
    </r>
    <r>
      <rPr>
        <sz val="11"/>
        <color rgb="FFFF0000"/>
        <rFont val="Calibri"/>
        <family val="2"/>
        <charset val="238"/>
        <scheme val="minor"/>
      </rPr>
      <t xml:space="preserve">Do turnajů se mohou hlásit i další hráči. O jejich přijetí rozhodne KM PŠS s přihlédnutím k jejich VT a ELO. </t>
    </r>
  </si>
  <si>
    <t>Hráčům, kteří mají ve své kategorii zajištěn postup do vyšší soutěže, doporučujeme účast v turnaji A) Junioři.</t>
  </si>
  <si>
    <t>Seznam oprávněných účastníků: http://prazskysach.cz/mladez/jednotlivci/</t>
  </si>
  <si>
    <t>Nejpozději do 30.8.2021 vyplňte formulář: https://forms.office.com/r/7nrRuPMD85</t>
  </si>
  <si>
    <t>Startovní listiny: http://chess-results.com/tnr574603.aspx?lan=5&amp;art=0&amp;turdet=YES</t>
  </si>
  <si>
    <t>100,-Kč za hráče, způsob platby bude oznámen po přijetí do příslušného turnaje.</t>
  </si>
  <si>
    <r>
      <t xml:space="preserve">Ve všech kategoriích </t>
    </r>
    <r>
      <rPr>
        <sz val="11"/>
        <color rgb="FFFF0000"/>
        <rFont val="Calibri"/>
        <family val="2"/>
        <charset val="238"/>
        <scheme val="minor"/>
      </rPr>
      <t>2x45 minut + 30 sekund/tah</t>
    </r>
    <r>
      <rPr>
        <sz val="11"/>
        <color rgb="FF000000"/>
        <rFont val="Calibri"/>
        <family val="2"/>
        <charset val="238"/>
        <scheme val="minor"/>
      </rPr>
      <t>, povinný zápis partie.</t>
    </r>
  </si>
  <si>
    <t>Přímo postupující:</t>
  </si>
  <si>
    <t>H20:</t>
  </si>
  <si>
    <t xml:space="preserve">Pořadatel nebude zajišťovat občerstvení. </t>
  </si>
  <si>
    <t>Při prezentaci bude od každého účastníka turnaje vybráno čestné prohlášení o absolvování testu na SARS-CoV-2, prodělání nemoci nebo očkování.</t>
  </si>
  <si>
    <t>Hráči a rozhodčí nemusí mít roušky.</t>
  </si>
  <si>
    <t xml:space="preserve">Vstup doprovodu a diváků do hracích místností bude omezen. </t>
  </si>
  <si>
    <t>Další opatření mohou být doplněna podle aktuální situace.</t>
  </si>
  <si>
    <t>Výsledky:</t>
  </si>
  <si>
    <t>http://chess-results.com/tnr574603.aspx?lan=5&amp;art=0&amp;turdet=YES</t>
  </si>
  <si>
    <t>http://prazskysach.cz/mladez/jednotlivci/</t>
  </si>
  <si>
    <t xml:space="preserve">Dobsa Emma </t>
  </si>
  <si>
    <t xml:space="preserve">Martínek Ondřej </t>
  </si>
  <si>
    <t xml:space="preserve">Špinar Kryštof </t>
  </si>
  <si>
    <t xml:space="preserve">Mores Antonín </t>
  </si>
  <si>
    <t xml:space="preserve">Dorey Maxime </t>
  </si>
  <si>
    <t xml:space="preserve">Vrbický Vojtěch </t>
  </si>
  <si>
    <t xml:space="preserve">Žemlička Ivan </t>
  </si>
  <si>
    <t xml:space="preserve">Těšitel Martin </t>
  </si>
  <si>
    <t xml:space="preserve">Rucabado Štefan </t>
  </si>
  <si>
    <t xml:space="preserve">Martinek Lukáš </t>
  </si>
  <si>
    <t xml:space="preserve">Aubrechtová Zuzana </t>
  </si>
  <si>
    <t xml:space="preserve">Svačinová Valentýna </t>
  </si>
  <si>
    <t xml:space="preserve">Mojžíšová Barbora </t>
  </si>
  <si>
    <t xml:space="preserve">Katasonova Olga </t>
  </si>
  <si>
    <t xml:space="preserve">Davaakhuu Anungoo </t>
  </si>
  <si>
    <t xml:space="preserve">Portešová Viktorie </t>
  </si>
  <si>
    <t xml:space="preserve">Martinková Klára </t>
  </si>
  <si>
    <t xml:space="preserve">Lipovská Viktorie </t>
  </si>
  <si>
    <t>Přebor​ ​Prahy​ ​mládeže ​pro​ ​rok​ 2022 - finálový turnaj</t>
  </si>
  <si>
    <t>H10 a D10: chlapci a dívky nar. 2013 a mladší</t>
  </si>
  <si>
    <t>H12 a D12: chlapci a dívky nar. 2011 a mladší</t>
  </si>
  <si>
    <t>H14 a D14: chlapci a dívky nar. 2009 a mladší</t>
  </si>
  <si>
    <t>H16 a D16: chlapci a dívky nar. 2007 a mladší</t>
  </si>
  <si>
    <t>H18 a D18: chlapci a dívky nar. 2005 a mladší</t>
  </si>
  <si>
    <t>H20 a D20: chlapci a dívky nar. 2003 a mladší</t>
  </si>
  <si>
    <r>
      <t xml:space="preserve">Z turnaje A) Junioři postoupí 4 hráči do polofinále ČR juniorů (z nich musí nejméně 2 odpovídat mladší kategorii H18, tedy nar. </t>
    </r>
    <r>
      <rPr>
        <sz val="11"/>
        <color rgb="FFFF0000"/>
        <rFont val="Calibri"/>
        <family val="2"/>
        <charset val="238"/>
        <scheme val="minor"/>
      </rPr>
      <t>2005</t>
    </r>
    <r>
      <rPr>
        <sz val="11"/>
        <color rgb="FF000000"/>
        <rFont val="Calibri"/>
        <family val="2"/>
        <charset val="238"/>
        <scheme val="minor"/>
      </rPr>
      <t xml:space="preserve"> a mladší)</t>
    </r>
  </si>
  <si>
    <t xml:space="preserve">Počty postupujících v dalších kategoriích: </t>
  </si>
  <si>
    <t xml:space="preserve">D20: </t>
  </si>
  <si>
    <t xml:space="preserve">H18: </t>
  </si>
  <si>
    <t>H14:</t>
  </si>
  <si>
    <t>H16:</t>
  </si>
  <si>
    <t>H12:</t>
  </si>
  <si>
    <t>Bára Jan, Artamonov Mikhail</t>
  </si>
  <si>
    <t>Účastníci finále Prahy musí být registrováni v některém klubu PŠS.</t>
  </si>
  <si>
    <t>-</t>
  </si>
  <si>
    <t>Sokol Nebušice</t>
  </si>
  <si>
    <t xml:space="preserve">Akhedzhak Ruslan </t>
  </si>
  <si>
    <t xml:space="preserve">Antoš Lukáš </t>
  </si>
  <si>
    <t xml:space="preserve">Husa Daniel </t>
  </si>
  <si>
    <t xml:space="preserve">Kolbušovský Michal </t>
  </si>
  <si>
    <t xml:space="preserve">Dolejš Jakub </t>
  </si>
  <si>
    <t xml:space="preserve">Škrabánek Matěj </t>
  </si>
  <si>
    <t xml:space="preserve">Šuráň Jan </t>
  </si>
  <si>
    <t xml:space="preserve">Kormáňoš Samuel </t>
  </si>
  <si>
    <t xml:space="preserve">Rezek Filip </t>
  </si>
  <si>
    <t xml:space="preserve">Miskolczi Otomar </t>
  </si>
  <si>
    <t xml:space="preserve">Kovář Pavel </t>
  </si>
  <si>
    <t xml:space="preserve">Vlachynská Lilian </t>
  </si>
  <si>
    <t xml:space="preserve">Markina Sofiia </t>
  </si>
  <si>
    <t xml:space="preserve">Hruška Adam </t>
  </si>
  <si>
    <t xml:space="preserve">Starikova Vassilina </t>
  </si>
  <si>
    <t xml:space="preserve">Špachta Vítek </t>
  </si>
  <si>
    <t xml:space="preserve">Suchý Norbert </t>
  </si>
  <si>
    <t xml:space="preserve">Langr Aleš </t>
  </si>
  <si>
    <t xml:space="preserve">Kříž Ondřej </t>
  </si>
  <si>
    <t xml:space="preserve">Chadima Vít </t>
  </si>
  <si>
    <t xml:space="preserve">Tregler Jan </t>
  </si>
  <si>
    <t xml:space="preserve">Cablk Jan </t>
  </si>
  <si>
    <t xml:space="preserve">Ojrzyński Marceli </t>
  </si>
  <si>
    <t xml:space="preserve">Hroch Matěj </t>
  </si>
  <si>
    <t xml:space="preserve">Polák Daniel </t>
  </si>
  <si>
    <t xml:space="preserve">Major Filip </t>
  </si>
  <si>
    <t xml:space="preserve">Prokop Filip </t>
  </si>
  <si>
    <t xml:space="preserve">Mazuret Maxim </t>
  </si>
  <si>
    <t xml:space="preserve">Lubanda Daniel </t>
  </si>
  <si>
    <t xml:space="preserve">Kolečkář Lukáš </t>
  </si>
  <si>
    <t xml:space="preserve">Paták Vojtěch </t>
  </si>
  <si>
    <t xml:space="preserve">Danda Mirek </t>
  </si>
  <si>
    <t xml:space="preserve">Barilo Petr </t>
  </si>
  <si>
    <t xml:space="preserve">Marková Kateřina </t>
  </si>
  <si>
    <t xml:space="preserve">Maršálek Pavel </t>
  </si>
  <si>
    <t xml:space="preserve">Lichnovský Otakar </t>
  </si>
  <si>
    <t xml:space="preserve">Maleček Patrik </t>
  </si>
  <si>
    <t>DDM Praha 6</t>
  </si>
  <si>
    <t xml:space="preserve">Hoang Do Ba Huy </t>
  </si>
  <si>
    <t xml:space="preserve">Pánek Daniel </t>
  </si>
  <si>
    <t xml:space="preserve">Slavíček Šimon </t>
  </si>
  <si>
    <t xml:space="preserve">Ličková Anna </t>
  </si>
  <si>
    <t xml:space="preserve">Senft Antonín </t>
  </si>
  <si>
    <t xml:space="preserve">Lištvan David </t>
  </si>
  <si>
    <t xml:space="preserve">Leština Petr </t>
  </si>
  <si>
    <t xml:space="preserve">Dolanská Ester </t>
  </si>
  <si>
    <t xml:space="preserve">Kubát František </t>
  </si>
  <si>
    <t xml:space="preserve">Pospíšil Martin </t>
  </si>
  <si>
    <t xml:space="preserve">Chugunov Arkadij </t>
  </si>
  <si>
    <t xml:space="preserve">Matej Daniel </t>
  </si>
  <si>
    <t xml:space="preserve">Medek Ondřej </t>
  </si>
  <si>
    <t xml:space="preserve">Rousková Anežka </t>
  </si>
  <si>
    <t xml:space="preserve">Chadima Lukáš </t>
  </si>
  <si>
    <t xml:space="preserve">Dubský Lukáš </t>
  </si>
  <si>
    <t xml:space="preserve">Prokop Adam </t>
  </si>
  <si>
    <t xml:space="preserve">Zirnig Martin </t>
  </si>
  <si>
    <t xml:space="preserve">Kolečkář Pavel </t>
  </si>
  <si>
    <t xml:space="preserve">Mucha Tomáš </t>
  </si>
  <si>
    <t xml:space="preserve">Hlavina Lukáš </t>
  </si>
  <si>
    <t xml:space="preserve">Řehák František </t>
  </si>
  <si>
    <t xml:space="preserve">Gorelov Makar </t>
  </si>
  <si>
    <t xml:space="preserve">Říha Štěpán </t>
  </si>
  <si>
    <t xml:space="preserve">Kozumplík Aleš </t>
  </si>
  <si>
    <t xml:space="preserve">Vincenc Daniel </t>
  </si>
  <si>
    <t xml:space="preserve">Harutyunyan Vache </t>
  </si>
  <si>
    <t xml:space="preserve">Remiš David </t>
  </si>
  <si>
    <t xml:space="preserve">Vondrák Matěj </t>
  </si>
  <si>
    <t xml:space="preserve">Fischer Jakub </t>
  </si>
  <si>
    <t xml:space="preserve">Oceláková Lucie </t>
  </si>
  <si>
    <t xml:space="preserve">Kořen Václav </t>
  </si>
  <si>
    <t xml:space="preserve">Lipový Jakub </t>
  </si>
  <si>
    <t xml:space="preserve">Bernt Theodor </t>
  </si>
  <si>
    <t xml:space="preserve">Lipová Anna </t>
  </si>
  <si>
    <t xml:space="preserve">Kořenová Karolína </t>
  </si>
  <si>
    <t xml:space="preserve">Dědek Pavel </t>
  </si>
  <si>
    <t xml:space="preserve">Novák Ondřej </t>
  </si>
  <si>
    <t xml:space="preserve">Hanzlík Filip Viktor </t>
  </si>
  <si>
    <t xml:space="preserve">Yeats Alfred </t>
  </si>
  <si>
    <t xml:space="preserve">Sedláček Václav </t>
  </si>
  <si>
    <t xml:space="preserve">Stark Lukáš </t>
  </si>
  <si>
    <t xml:space="preserve">Babič Danil </t>
  </si>
  <si>
    <t>ŠK Molekula</t>
  </si>
  <si>
    <t xml:space="preserve">Špidlen Antonín </t>
  </si>
  <si>
    <t xml:space="preserve">Pech Matyáš </t>
  </si>
  <si>
    <t xml:space="preserve">Ježek Erik </t>
  </si>
  <si>
    <t xml:space="preserve">Rovenská Emma </t>
  </si>
  <si>
    <t xml:space="preserve">Šípková Tereza </t>
  </si>
  <si>
    <t xml:space="preserve">Paťha Filip </t>
  </si>
  <si>
    <t xml:space="preserve">Pokorný Tomáš </t>
  </si>
  <si>
    <t xml:space="preserve">Šámal Jiří </t>
  </si>
  <si>
    <t xml:space="preserve">Pohl Jan </t>
  </si>
  <si>
    <t xml:space="preserve">Rohan Hynek </t>
  </si>
  <si>
    <t xml:space="preserve">Nuri Rustam </t>
  </si>
  <si>
    <t xml:space="preserve">Ionov Arseíí </t>
  </si>
  <si>
    <t xml:space="preserve">Štěpánek Bedřich </t>
  </si>
  <si>
    <t xml:space="preserve">Kosička Petr </t>
  </si>
  <si>
    <t xml:space="preserve">Schwaller Jan </t>
  </si>
  <si>
    <t xml:space="preserve">Yeromenko Bogdan </t>
  </si>
  <si>
    <t xml:space="preserve">Slavíková Nikol </t>
  </si>
  <si>
    <t xml:space="preserve">Pokorný Igor </t>
  </si>
  <si>
    <t xml:space="preserve">Zlesáková Rebeka </t>
  </si>
  <si>
    <t xml:space="preserve">Košlerová Denisa Annie </t>
  </si>
  <si>
    <t xml:space="preserve">Brummel Maxim </t>
  </si>
  <si>
    <t xml:space="preserve">Mandát Filip </t>
  </si>
  <si>
    <t xml:space="preserve">Häusler Ondřej </t>
  </si>
  <si>
    <t xml:space="preserve">Ojrzynska Klara </t>
  </si>
  <si>
    <t xml:space="preserve">Bílek Alexander </t>
  </si>
  <si>
    <t xml:space="preserve">Ouzký Jindřich </t>
  </si>
  <si>
    <t xml:space="preserve">Brabcová Nikola </t>
  </si>
  <si>
    <t xml:space="preserve">Donner Jan </t>
  </si>
  <si>
    <t xml:space="preserve">Lstiburková Pavla </t>
  </si>
  <si>
    <t xml:space="preserve">Petrok Daniel </t>
  </si>
  <si>
    <t xml:space="preserve">Hercík Jan </t>
  </si>
  <si>
    <t xml:space="preserve">Souralová Jana </t>
  </si>
  <si>
    <t xml:space="preserve">Jandl Patrik </t>
  </si>
  <si>
    <t xml:space="preserve">Ševčík Milan </t>
  </si>
  <si>
    <t xml:space="preserve">Krupičková Lucie </t>
  </si>
  <si>
    <t xml:space="preserve">Tichý Ján </t>
  </si>
  <si>
    <t xml:space="preserve">Záboj Martin </t>
  </si>
  <si>
    <t xml:space="preserve">Němec Adam </t>
  </si>
  <si>
    <t xml:space="preserve">Zástěra Jiří </t>
  </si>
  <si>
    <t xml:space="preserve">Mucha Ondřej </t>
  </si>
  <si>
    <t xml:space="preserve">Heusler David </t>
  </si>
  <si>
    <t xml:space="preserve">Vlček Ondřej </t>
  </si>
  <si>
    <t xml:space="preserve">Slovák Jakub </t>
  </si>
  <si>
    <t xml:space="preserve">Lábusová Anežka </t>
  </si>
  <si>
    <t xml:space="preserve">Mocek Kevin </t>
  </si>
  <si>
    <t xml:space="preserve">Lytvynov Natan </t>
  </si>
  <si>
    <t xml:space="preserve">Štěpaník Jakub </t>
  </si>
  <si>
    <t xml:space="preserve">Hrbková Johana </t>
  </si>
  <si>
    <t xml:space="preserve">Nassreddine Mathias </t>
  </si>
  <si>
    <t xml:space="preserve">Lešek Viktor </t>
  </si>
  <si>
    <t xml:space="preserve">Rapl Adam </t>
  </si>
  <si>
    <t xml:space="preserve">Pergl Matyáš </t>
  </si>
  <si>
    <t xml:space="preserve">Makarevich Fedor </t>
  </si>
  <si>
    <t xml:space="preserve">Clifton Sean Edvin </t>
  </si>
  <si>
    <t xml:space="preserve">Těšitel Michal </t>
  </si>
  <si>
    <t xml:space="preserve">Gvazava Mikhail </t>
  </si>
  <si>
    <t xml:space="preserve">Medvetskyy Danylo </t>
  </si>
  <si>
    <t xml:space="preserve">Husová Adina </t>
  </si>
  <si>
    <t xml:space="preserve">Kůžel Martin </t>
  </si>
  <si>
    <t xml:space="preserve">Hyška Melichar </t>
  </si>
  <si>
    <t xml:space="preserve">Kotrba Pavel </t>
  </si>
  <si>
    <t xml:space="preserve">Král Jakub </t>
  </si>
  <si>
    <t xml:space="preserve">Pospíšil Jakub </t>
  </si>
  <si>
    <t xml:space="preserve">Jakubše Tamae Severína </t>
  </si>
  <si>
    <t xml:space="preserve">Pogorelskiy Boris </t>
  </si>
  <si>
    <t xml:space="preserve">Školoud Natanael </t>
  </si>
  <si>
    <t xml:space="preserve">Porter William </t>
  </si>
  <si>
    <t xml:space="preserve">Kvapil Karel </t>
  </si>
  <si>
    <t xml:space="preserve">Osipyan David </t>
  </si>
  <si>
    <t xml:space="preserve">Hanzelka Oliver </t>
  </si>
  <si>
    <t>Důvod</t>
  </si>
  <si>
    <t>účast MČ, MČR</t>
  </si>
  <si>
    <t>MČ</t>
  </si>
  <si>
    <t>1= postupující do finále Prahy</t>
  </si>
  <si>
    <t>Přehled postupujících z finálového turnaje Přeboru Prahy mládeže 2022</t>
  </si>
  <si>
    <t>kvalifikace 1</t>
  </si>
  <si>
    <t>Přímé postupy do vyšších soutěží</t>
  </si>
  <si>
    <t>Určuje ŠSČR.</t>
  </si>
  <si>
    <t xml:space="preserve">Orten Vincent </t>
  </si>
  <si>
    <t xml:space="preserve">Palmin Daniil </t>
  </si>
  <si>
    <t xml:space="preserve">Vurm Jiří </t>
  </si>
  <si>
    <t xml:space="preserve">Školoud Josef </t>
  </si>
  <si>
    <t xml:space="preserve">Fedorov Viktor </t>
  </si>
  <si>
    <t>Hráči s nižšími VT si mohou účast zajistit v kvalifikačních turnajích.</t>
  </si>
  <si>
    <t>Počty určuje ŠSČR.</t>
  </si>
  <si>
    <t>kvalifikace 2</t>
  </si>
  <si>
    <t xml:space="preserve">Bauer Sebastian </t>
  </si>
  <si>
    <t xml:space="preserve">Willis Max </t>
  </si>
  <si>
    <t>TJ Bohemians P</t>
  </si>
  <si>
    <t xml:space="preserve">Borecký Andrej </t>
  </si>
  <si>
    <t xml:space="preserve">Mohr Matyáš </t>
  </si>
  <si>
    <t xml:space="preserve">Černý Ren </t>
  </si>
  <si>
    <t xml:space="preserve">Rawlings Benjamin </t>
  </si>
  <si>
    <t>https://www.chess.cz/mistrovske-souteze/souteze-mladeze/mistrovstvi-cech-do-16-let/</t>
  </si>
  <si>
    <t>Přehled postupujících do finále Prahy 2022</t>
  </si>
  <si>
    <t>MČR</t>
  </si>
  <si>
    <t>kvalifikace 3</t>
  </si>
  <si>
    <t xml:space="preserve">Dorey Alex </t>
  </si>
  <si>
    <t xml:space="preserve">Havlík David </t>
  </si>
  <si>
    <t xml:space="preserve">Kliment Viktor </t>
  </si>
  <si>
    <t xml:space="preserve">Boháč Josef </t>
  </si>
  <si>
    <t xml:space="preserve">Černý Zbyšek </t>
  </si>
  <si>
    <t xml:space="preserve">Procházka Marek </t>
  </si>
  <si>
    <t xml:space="preserve">Lukáš Antonín </t>
  </si>
  <si>
    <t xml:space="preserve">Potužník Čeněk </t>
  </si>
  <si>
    <t xml:space="preserve">Čábela Filip </t>
  </si>
  <si>
    <t xml:space="preserve">Elman Tom </t>
  </si>
  <si>
    <t>Důvod oprávnění</t>
  </si>
  <si>
    <t xml:space="preserve">Rosiar Lukáš </t>
  </si>
  <si>
    <t xml:space="preserve">Suchánek Petr </t>
  </si>
  <si>
    <t xml:space="preserve">Janda Viktor </t>
  </si>
  <si>
    <t xml:space="preserve">Bevzenko Denys </t>
  </si>
  <si>
    <t>Celkový počet postupujících:</t>
  </si>
  <si>
    <t xml:space="preserve">Bukovskij Dmitri </t>
  </si>
  <si>
    <t>MČ H16</t>
  </si>
  <si>
    <t>MČ H14</t>
  </si>
  <si>
    <t>MČR 12</t>
  </si>
  <si>
    <t>MČ H12</t>
  </si>
  <si>
    <t>MČ H10</t>
  </si>
  <si>
    <t xml:space="preserve">Přebor Prahy mládeže 2022 - finálový turnaj H10 </t>
  </si>
  <si>
    <t>Poslední aktualizace16.04.2022 14:38:43</t>
  </si>
  <si>
    <t>Konečné pořadí po 6 kolech</t>
  </si>
  <si>
    <t>Poř.</t>
  </si>
  <si>
    <t>St.č.</t>
  </si>
  <si>
    <t>Skup.</t>
  </si>
  <si>
    <t>FED</t>
  </si>
  <si>
    <t>Rtg</t>
  </si>
  <si>
    <t>Klub/Místo</t>
  </si>
  <si>
    <t xml:space="preserve">Body </t>
  </si>
  <si>
    <t>PH 1</t>
  </si>
  <si>
    <t>PH 2</t>
  </si>
  <si>
    <t>PH 3</t>
  </si>
  <si>
    <t>PH 4</t>
  </si>
  <si>
    <t>CZE</t>
  </si>
  <si>
    <t xml:space="preserve">Holub Jan </t>
  </si>
  <si>
    <t xml:space="preserve">Yovova Elena </t>
  </si>
  <si>
    <t>D10</t>
  </si>
  <si>
    <t xml:space="preserve">Vagner Ivan </t>
  </si>
  <si>
    <t>SK OAZA</t>
  </si>
  <si>
    <t xml:space="preserve">Yovova Beatris </t>
  </si>
  <si>
    <t>Poznámka</t>
  </si>
  <si>
    <t>Pomocné hodnocení1: Direct Encounter (The results of the players in the same point group)</t>
  </si>
  <si>
    <t>Pomocné hodnocení2: Buchholz Tie-Breaks (variabel with parameter)</t>
  </si>
  <si>
    <t>Pomocné hodnocení3: Buchholz Tie-Breaks (variabel with parameter)</t>
  </si>
  <si>
    <t>Pomocné hodnocení4: Sonneborn-Berger-Tie-Break variable</t>
  </si>
  <si>
    <t>Všechny detaily tohoto turnaje naleznete pod  http://chess-results.com/tnr628543.aspx?lan=5</t>
  </si>
  <si>
    <t>Postup</t>
  </si>
  <si>
    <t xml:space="preserve">Přebor Prahy mládeže 2022 - finálový turnaj H12 </t>
  </si>
  <si>
    <t>Poslední aktualizace16.04.2022 15:12:11</t>
  </si>
  <si>
    <t>Konečné pořadí po 7 kolech</t>
  </si>
  <si>
    <t>ŠK Aurora-šach. škola Anatolije Kar</t>
  </si>
  <si>
    <t xml:space="preserve">Lata Artem </t>
  </si>
  <si>
    <t>Všechny detaily tohoto turnaje naleznete pod  http://chess-results.com/tnr627927.aspx?lan=5</t>
  </si>
  <si>
    <t xml:space="preserve">Přebor Prahy mládeže 2022 - finálový turnaj H14 </t>
  </si>
  <si>
    <t>Poslední aktualizace16.04.2022 14:40:39</t>
  </si>
  <si>
    <t xml:space="preserve">Simandl Matyáš </t>
  </si>
  <si>
    <t xml:space="preserve">Bouda Marek </t>
  </si>
  <si>
    <t>Všechny detaily tohoto turnaje naleznete pod  http://chess-results.com/tnr628532.aspx?lan=5</t>
  </si>
  <si>
    <t xml:space="preserve">Přebor Prahy mládeže 2022 - finálový turnaj H16 </t>
  </si>
  <si>
    <t>Poslední aktualizace16.04.2022 15:25:17</t>
  </si>
  <si>
    <t>Pomocné hodnocení1: Sonneborn-Berger-Tie-Break variable</t>
  </si>
  <si>
    <t>Pomocné hodnocení2: Direct Encounter (The results of the players in the same point group)</t>
  </si>
  <si>
    <t>Všechny detaily tohoto turnaje naleznete pod  http://chess-results.com/tnr628490.aspx?lan=5</t>
  </si>
  <si>
    <t xml:space="preserve">Přebor Prahy mládeže 2022 - finálový turnaj Junioři, H18 a H20 </t>
  </si>
  <si>
    <t>Poslední aktualizace16.04.2022 15:35:42</t>
  </si>
  <si>
    <t>Všechny detaily tohoto turnaje naleznete pod  http://chess-results.com/tnr627920.aspx?lan=5</t>
  </si>
  <si>
    <t xml:space="preserve">Přebor Prahy mládeže 2022 - finálový turnaj D10-D20 </t>
  </si>
  <si>
    <t>Poslední aktualizace16.04.2022 14:37:02</t>
  </si>
  <si>
    <t>D12</t>
  </si>
  <si>
    <t>D16</t>
  </si>
  <si>
    <t>D14</t>
  </si>
  <si>
    <t xml:space="preserve">Nguyen Nhat Minh Thu </t>
  </si>
  <si>
    <t>ŠK Dopravní Podnik</t>
  </si>
  <si>
    <t xml:space="preserve">Blehová Bára </t>
  </si>
  <si>
    <t>Všechny detaily tohoto turnaje naleznete pod  http://chess-results.com/tnr628537.aspx?lan=5</t>
  </si>
  <si>
    <t>Celkový počet oprávněných</t>
  </si>
  <si>
    <t>z toho přímí postupující</t>
  </si>
  <si>
    <t>krajští přeborníci</t>
  </si>
  <si>
    <t>divoké karty (KM a pořadatel)</t>
  </si>
  <si>
    <t>na kraje zbývá</t>
  </si>
  <si>
    <t>Kód</t>
  </si>
  <si>
    <t>Zkr kraje</t>
  </si>
  <si>
    <t>Název kraje</t>
  </si>
  <si>
    <t>RokNar</t>
  </si>
  <si>
    <t>Poměr</t>
  </si>
  <si>
    <t>Celkem</t>
  </si>
  <si>
    <t>01+02 r.16</t>
  </si>
  <si>
    <t>02+03 r.17</t>
  </si>
  <si>
    <t>03+04 r.18</t>
  </si>
  <si>
    <t>PŠS</t>
  </si>
  <si>
    <t>Praha</t>
  </si>
  <si>
    <t>06+07</t>
  </si>
  <si>
    <t>SŠS</t>
  </si>
  <si>
    <t>Středočeský krajský šachový svaz (SŠS)</t>
  </si>
  <si>
    <t>JŠS</t>
  </si>
  <si>
    <t>Jihočeský šachový svaz (JŠS)</t>
  </si>
  <si>
    <t>ŠSPK</t>
  </si>
  <si>
    <t>Šachový svaz Plzeňského kraje (ŠSPK)</t>
  </si>
  <si>
    <t>KŠSKV</t>
  </si>
  <si>
    <t>Krajský šachový svaz Karlovy Vary (KŠSKV)</t>
  </si>
  <si>
    <t>ÚKŠS</t>
  </si>
  <si>
    <t>Ústecký krajský šachový svaz (ÚKŠS)</t>
  </si>
  <si>
    <t>ŠSLK</t>
  </si>
  <si>
    <t>Šachový svaz Libereckého kraje (ŠSLK)</t>
  </si>
  <si>
    <t>KHŠS</t>
  </si>
  <si>
    <t>Královéhradecký krajský šachový svaz (KHŠS)</t>
  </si>
  <si>
    <t>PDŠS</t>
  </si>
  <si>
    <t>Pardubický krajský šachový svaz (PDŠS)</t>
  </si>
  <si>
    <t>součet</t>
  </si>
  <si>
    <t>03+04 r.16</t>
  </si>
  <si>
    <t>04+05 r.17</t>
  </si>
  <si>
    <t>05+06 r.18</t>
  </si>
  <si>
    <t>08+09</t>
  </si>
  <si>
    <t>05+06 r.16</t>
  </si>
  <si>
    <t>06+07 r.17</t>
  </si>
  <si>
    <t>07+08 r.18</t>
  </si>
  <si>
    <t>10+11</t>
  </si>
  <si>
    <t>07 a ml. r.16</t>
  </si>
  <si>
    <t>08 a ml. r.17</t>
  </si>
  <si>
    <t>09 a ml. r.18</t>
  </si>
  <si>
    <t>12 a mladší</t>
  </si>
  <si>
    <t>přímý postup H12</t>
  </si>
  <si>
    <t>přímý postup H10</t>
  </si>
  <si>
    <t>přímý postup H14</t>
  </si>
  <si>
    <t>Polofinále H18</t>
  </si>
  <si>
    <t>Polofinále H20</t>
  </si>
  <si>
    <t>D18-D20</t>
  </si>
  <si>
    <t>vítěz</t>
  </si>
  <si>
    <t>4 - 5</t>
  </si>
  <si>
    <r>
      <t xml:space="preserve">Přehled všech </t>
    </r>
    <r>
      <rPr>
        <b/>
        <sz val="10"/>
        <color theme="1"/>
        <rFont val="Calibri"/>
        <family val="2"/>
        <charset val="238"/>
        <scheme val="minor"/>
      </rPr>
      <t xml:space="preserve">přímo postupujících </t>
    </r>
    <r>
      <rPr>
        <sz val="10"/>
        <color theme="1"/>
        <rFont val="Calibri"/>
        <family val="2"/>
        <charset val="238"/>
        <scheme val="minor"/>
      </rPr>
      <t>je k dispozici na www.chess.cz (tj. i těch, kteří se neúčastnili přeboru Prahy).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</si>
</sst>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0"/>
  </numFmts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8"/>
      <color rgb="FF00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7"/>
      <color rgb="FF8A2BE2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1"/>
    </font>
    <font>
      <sz val="11"/>
      <name val="Calibri"/>
      <family val="2"/>
      <charset val="238"/>
      <scheme val="minor"/>
    </font>
    <font>
      <sz val="8"/>
      <color rgb="FF333333"/>
      <name val="Georgia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2" fillId="0" borderId="0"/>
  </cellStyleXfs>
  <cellXfs count="1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5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1" xfId="0" applyFont="1" applyBorder="1"/>
    <xf numFmtId="0" fontId="14" fillId="0" borderId="3" xfId="0" applyFont="1" applyBorder="1"/>
    <xf numFmtId="0" fontId="0" fillId="0" borderId="4" xfId="0" applyFont="1" applyBorder="1" applyAlignment="1">
      <alignment horizontal="center"/>
    </xf>
    <xf numFmtId="0" fontId="14" fillId="0" borderId="0" xfId="0" applyFont="1" applyFill="1" applyBorder="1"/>
    <xf numFmtId="0" fontId="14" fillId="0" borderId="3" xfId="0" applyFont="1" applyFill="1" applyBorder="1"/>
    <xf numFmtId="0" fontId="2" fillId="0" borderId="3" xfId="0" applyFont="1" applyBorder="1"/>
    <xf numFmtId="0" fontId="0" fillId="0" borderId="0" xfId="0" applyBorder="1" applyAlignment="1">
      <alignment horizontal="center"/>
    </xf>
    <xf numFmtId="0" fontId="2" fillId="0" borderId="5" xfId="0" applyFont="1" applyBorder="1"/>
    <xf numFmtId="0" fontId="0" fillId="0" borderId="7" xfId="0" applyBorder="1" applyAlignment="1">
      <alignment horizontal="center"/>
    </xf>
    <xf numFmtId="0" fontId="15" fillId="0" borderId="0" xfId="0" applyFont="1"/>
    <xf numFmtId="0" fontId="3" fillId="0" borderId="0" xfId="1"/>
    <xf numFmtId="0" fontId="2" fillId="0" borderId="8" xfId="0" applyFont="1" applyBorder="1"/>
    <xf numFmtId="0" fontId="0" fillId="0" borderId="9" xfId="0" applyBorder="1" applyAlignment="1">
      <alignment horizontal="center"/>
    </xf>
    <xf numFmtId="0" fontId="14" fillId="0" borderId="8" xfId="0" applyFont="1" applyBorder="1"/>
    <xf numFmtId="0" fontId="0" fillId="0" borderId="10" xfId="0" applyFont="1" applyBorder="1"/>
    <xf numFmtId="0" fontId="17" fillId="0" borderId="4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8" fillId="0" borderId="0" xfId="0" applyFont="1"/>
    <xf numFmtId="0" fontId="0" fillId="0" borderId="0" xfId="0" applyFont="1"/>
    <xf numFmtId="0" fontId="17" fillId="0" borderId="0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14" fontId="0" fillId="0" borderId="0" xfId="0" applyNumberFormat="1"/>
    <xf numFmtId="17" fontId="0" fillId="0" borderId="0" xfId="0" applyNumberFormat="1"/>
    <xf numFmtId="0" fontId="21" fillId="0" borderId="11" xfId="0" applyFont="1" applyBorder="1" applyAlignment="1">
      <alignment horizontal="justify" vertical="center" wrapText="1"/>
    </xf>
    <xf numFmtId="0" fontId="22" fillId="0" borderId="10" xfId="0" applyFont="1" applyBorder="1" applyAlignment="1">
      <alignment horizontal="justify" vertical="center" wrapText="1"/>
    </xf>
    <xf numFmtId="0" fontId="17" fillId="0" borderId="6" xfId="0" applyFont="1" applyBorder="1" applyAlignment="1">
      <alignment horizontal="justify" vertical="center" wrapText="1"/>
    </xf>
    <xf numFmtId="0" fontId="3" fillId="0" borderId="4" xfId="1" applyBorder="1" applyAlignment="1">
      <alignment horizontal="justify" vertical="center" wrapText="1"/>
    </xf>
    <xf numFmtId="0" fontId="21" fillId="0" borderId="6" xfId="0" applyFont="1" applyBorder="1" applyAlignment="1">
      <alignment horizontal="justify" vertical="center" wrapText="1"/>
    </xf>
    <xf numFmtId="0" fontId="21" fillId="0" borderId="4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  <xf numFmtId="0" fontId="3" fillId="0" borderId="6" xfId="1" applyBorder="1" applyAlignment="1">
      <alignment horizontal="justify" vertical="center" wrapText="1"/>
    </xf>
    <xf numFmtId="0" fontId="16" fillId="0" borderId="6" xfId="0" applyFont="1" applyBorder="1" applyAlignment="1">
      <alignment horizontal="justify" vertical="center" wrapText="1"/>
    </xf>
    <xf numFmtId="0" fontId="3" fillId="0" borderId="0" xfId="1" applyAlignment="1">
      <alignment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4" fillId="0" borderId="15" xfId="0" applyFont="1" applyFill="1" applyBorder="1"/>
    <xf numFmtId="0" fontId="0" fillId="0" borderId="16" xfId="0" applyBorder="1"/>
    <xf numFmtId="0" fontId="0" fillId="0" borderId="0" xfId="0" applyAlignment="1">
      <alignment horizontal="left" wrapText="1"/>
    </xf>
    <xf numFmtId="0" fontId="21" fillId="0" borderId="12" xfId="0" applyFont="1" applyBorder="1" applyAlignment="1">
      <alignment horizontal="justify" vertical="center" wrapText="1"/>
    </xf>
    <xf numFmtId="0" fontId="14" fillId="0" borderId="0" xfId="0" applyFont="1"/>
    <xf numFmtId="0" fontId="23" fillId="0" borderId="4" xfId="0" applyFont="1" applyBorder="1" applyAlignment="1">
      <alignment horizontal="justify" vertical="center" wrapText="1"/>
    </xf>
    <xf numFmtId="0" fontId="11" fillId="0" borderId="0" xfId="0" applyFont="1" applyAlignment="1">
      <alignment wrapText="1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horizontal="center" vertical="center" wrapText="1"/>
    </xf>
    <xf numFmtId="0" fontId="9" fillId="0" borderId="8" xfId="0" applyFont="1" applyBorder="1"/>
    <xf numFmtId="0" fontId="1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9" fillId="0" borderId="0" xfId="0" applyFont="1" applyAlignment="1">
      <alignment vertical="top"/>
    </xf>
    <xf numFmtId="0" fontId="30" fillId="0" borderId="0" xfId="0" applyFont="1"/>
    <xf numFmtId="0" fontId="31" fillId="2" borderId="17" xfId="0" applyFont="1" applyFill="1" applyBorder="1" applyAlignment="1">
      <alignment horizontal="center" vertical="center"/>
    </xf>
    <xf numFmtId="0" fontId="32" fillId="0" borderId="17" xfId="0" applyFont="1" applyBorder="1" applyAlignment="1">
      <alignment horizontal="center"/>
    </xf>
    <xf numFmtId="0" fontId="32" fillId="0" borderId="17" xfId="0" applyFont="1" applyBorder="1"/>
    <xf numFmtId="0" fontId="32" fillId="0" borderId="17" xfId="0" applyFont="1" applyBorder="1" applyAlignment="1">
      <alignment horizontal="right"/>
    </xf>
    <xf numFmtId="0" fontId="32" fillId="0" borderId="0" xfId="0" applyFont="1"/>
    <xf numFmtId="0" fontId="33" fillId="0" borderId="0" xfId="0" applyFont="1"/>
    <xf numFmtId="0" fontId="31" fillId="0" borderId="17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vertical="center"/>
    </xf>
    <xf numFmtId="0" fontId="31" fillId="0" borderId="17" xfId="0" applyFont="1" applyFill="1" applyBorder="1" applyAlignment="1">
      <alignment horizontal="right" vertical="center"/>
    </xf>
    <xf numFmtId="0" fontId="31" fillId="0" borderId="18" xfId="0" applyFont="1" applyFill="1" applyBorder="1" applyAlignment="1">
      <alignment horizontal="center" vertical="center"/>
    </xf>
    <xf numFmtId="0" fontId="34" fillId="0" borderId="0" xfId="0" applyFont="1"/>
    <xf numFmtId="0" fontId="0" fillId="0" borderId="0" xfId="0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0" fontId="35" fillId="0" borderId="0" xfId="0" applyFont="1" applyAlignment="1">
      <alignment horizontal="center" vertical="center"/>
    </xf>
    <xf numFmtId="0" fontId="35" fillId="3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0" fontId="34" fillId="0" borderId="0" xfId="0" applyFont="1" applyAlignment="1">
      <alignment horizontal="right"/>
    </xf>
    <xf numFmtId="0" fontId="0" fillId="5" borderId="0" xfId="0" applyFill="1" applyAlignment="1">
      <alignment horizontal="center"/>
    </xf>
    <xf numFmtId="0" fontId="36" fillId="0" borderId="0" xfId="0" applyFont="1" applyAlignment="1">
      <alignment horizontal="center"/>
    </xf>
    <xf numFmtId="0" fontId="0" fillId="6" borderId="0" xfId="0" applyFill="1" applyAlignment="1">
      <alignment horizontal="center"/>
    </xf>
    <xf numFmtId="0" fontId="32" fillId="0" borderId="18" xfId="0" applyFont="1" applyFill="1" applyBorder="1" applyAlignment="1">
      <alignment horizontal="center"/>
    </xf>
    <xf numFmtId="0" fontId="31" fillId="0" borderId="20" xfId="0" applyFont="1" applyFill="1" applyBorder="1" applyAlignment="1">
      <alignment horizontal="center" vertical="center"/>
    </xf>
    <xf numFmtId="0" fontId="32" fillId="0" borderId="20" xfId="0" applyFont="1" applyBorder="1" applyAlignment="1">
      <alignment horizontal="center"/>
    </xf>
    <xf numFmtId="0" fontId="31" fillId="0" borderId="19" xfId="0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horizontal="center"/>
    </xf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1" fillId="0" borderId="14" xfId="0" applyFont="1" applyBorder="1" applyAlignment="1">
      <alignment horizontal="justify" vertical="center" wrapText="1"/>
    </xf>
    <xf numFmtId="0" fontId="21" fillId="0" borderId="13" xfId="0" applyFont="1" applyBorder="1" applyAlignment="1">
      <alignment horizontal="justify" vertical="center" wrapText="1"/>
    </xf>
    <xf numFmtId="0" fontId="21" fillId="0" borderId="12" xfId="0" applyFont="1" applyBorder="1" applyAlignment="1">
      <alignment horizontal="justify" vertical="center" wrapText="1"/>
    </xf>
    <xf numFmtId="14" fontId="26" fillId="0" borderId="0" xfId="0" applyNumberFormat="1" applyFont="1" applyAlignment="1">
      <alignment horizontal="left"/>
    </xf>
    <xf numFmtId="14" fontId="26" fillId="0" borderId="0" xfId="0" applyNumberFormat="1" applyFont="1" applyAlignment="1">
      <alignment horizontal="center"/>
    </xf>
    <xf numFmtId="14" fontId="28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37" fillId="0" borderId="19" xfId="0" applyFont="1" applyFill="1" applyBorder="1" applyAlignment="1">
      <alignment horizontal="center"/>
    </xf>
    <xf numFmtId="49" fontId="32" fillId="0" borderId="17" xfId="0" applyNumberFormat="1" applyFont="1" applyBorder="1" applyAlignment="1">
      <alignment horizontal="center"/>
    </xf>
    <xf numFmtId="0" fontId="38" fillId="0" borderId="0" xfId="0" applyFont="1"/>
    <xf numFmtId="0" fontId="39" fillId="0" borderId="0" xfId="0" applyFont="1"/>
  </cellXfs>
  <cellStyles count="3">
    <cellStyle name="Excel Built-in Normal" xfId="2" xr:uid="{88B954EB-4EC9-4415-85D4-60DE6869CB33}"/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hess.cz/mistrovske-souteze/souteze-mladeze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chess-results.com/tnr628543.aspx?lan=5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chess-results.com/tnr627927.aspx?lan=5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chess-results.com/tnr628532.aspx?lan=5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chess-results.com/tnr628490.aspx?lan=5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://chess-results.com/tnr627920.aspx?lan=5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chess-results.com/tnr628537.aspx?lan=5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forms.office.com/r/7nrRuPMD85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prazskysach.cz/mladez/jednotlivci/" TargetMode="External"/><Relationship Id="rId1" Type="http://schemas.openxmlformats.org/officeDocument/2006/relationships/hyperlink" Target="http://prazskysach.cz/" TargetMode="External"/><Relationship Id="rId6" Type="http://schemas.openxmlformats.org/officeDocument/2006/relationships/hyperlink" Target="http://prazskysach.cz/mladez/jednotlivci/" TargetMode="External"/><Relationship Id="rId5" Type="http://schemas.openxmlformats.org/officeDocument/2006/relationships/hyperlink" Target="http://chess-results.com/tnr574603.aspx?lan=5&amp;art=0&amp;turdet=YES" TargetMode="External"/><Relationship Id="rId4" Type="http://schemas.openxmlformats.org/officeDocument/2006/relationships/hyperlink" Target="http://chess-results.com/tnr574603.aspx?lan=5&amp;art=0&amp;turdet=YE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hess.cz/mistrovske-souteze/souteze-mladez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hess.cz/hraci-vyhledavan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8FC6-341A-4413-ADAC-D379C8DBBEFB}">
  <dimension ref="A1:G33"/>
  <sheetViews>
    <sheetView topLeftCell="A16" workbookViewId="0">
      <selection activeCell="A22" sqref="A22"/>
    </sheetView>
  </sheetViews>
  <sheetFormatPr defaultRowHeight="14.5" x14ac:dyDescent="0.35"/>
  <cols>
    <col min="1" max="1" width="31.453125" bestFit="1" customWidth="1"/>
  </cols>
  <sheetData>
    <row r="1" spans="1:7" ht="26" x14ac:dyDescent="0.6">
      <c r="A1" s="5" t="s">
        <v>0</v>
      </c>
    </row>
    <row r="2" spans="1:7" s="35" customFormat="1" x14ac:dyDescent="0.35">
      <c r="A2" s="106" t="s">
        <v>191</v>
      </c>
      <c r="B2" s="106"/>
      <c r="C2" s="106"/>
      <c r="D2" s="106"/>
      <c r="E2" s="106"/>
      <c r="F2" s="106"/>
      <c r="G2" s="106"/>
    </row>
    <row r="3" spans="1:7" ht="27.75" customHeight="1" x14ac:dyDescent="0.35">
      <c r="A3" s="110" t="s">
        <v>101</v>
      </c>
      <c r="B3" s="110"/>
      <c r="C3" s="110"/>
      <c r="D3" s="110"/>
      <c r="E3" s="110"/>
      <c r="F3" s="110"/>
      <c r="G3" s="110"/>
    </row>
    <row r="4" spans="1:7" ht="14.25" customHeight="1" x14ac:dyDescent="0.35">
      <c r="A4" s="110" t="s">
        <v>129</v>
      </c>
      <c r="B4" s="110"/>
      <c r="C4" s="110"/>
      <c r="D4" s="110"/>
      <c r="E4" s="110"/>
      <c r="F4" s="110"/>
      <c r="G4" s="110"/>
    </row>
    <row r="5" spans="1:7" ht="15" customHeight="1" x14ac:dyDescent="0.35">
      <c r="A5" s="110" t="s">
        <v>188</v>
      </c>
      <c r="B5" s="110"/>
      <c r="C5" s="110"/>
      <c r="D5" s="110"/>
      <c r="E5" s="110"/>
      <c r="F5" s="110"/>
      <c r="G5" s="110"/>
    </row>
    <row r="6" spans="1:7" ht="12.75" customHeight="1" x14ac:dyDescent="0.35">
      <c r="A6" s="57"/>
      <c r="B6" s="57"/>
      <c r="C6" s="57"/>
      <c r="D6" s="57"/>
      <c r="E6" s="57"/>
      <c r="F6" s="57"/>
      <c r="G6" s="57"/>
    </row>
    <row r="7" spans="1:7" ht="18" x14ac:dyDescent="0.4">
      <c r="A7" s="8" t="s">
        <v>1</v>
      </c>
    </row>
    <row r="8" spans="1:7" s="35" customFormat="1" ht="15" thickBot="1" x14ac:dyDescent="0.4">
      <c r="A8" s="35" t="s">
        <v>192</v>
      </c>
    </row>
    <row r="9" spans="1:7" ht="15" thickBot="1" x14ac:dyDescent="0.4">
      <c r="A9" s="27" t="s">
        <v>3</v>
      </c>
      <c r="B9" s="28" t="s">
        <v>4</v>
      </c>
      <c r="C9" s="107" t="s">
        <v>8</v>
      </c>
      <c r="D9" s="108"/>
    </row>
    <row r="10" spans="1:7" x14ac:dyDescent="0.35">
      <c r="A10" s="21" t="s">
        <v>9</v>
      </c>
      <c r="B10" s="22" t="s">
        <v>10</v>
      </c>
      <c r="C10" s="36">
        <v>2014</v>
      </c>
      <c r="D10" s="33" t="s">
        <v>11</v>
      </c>
    </row>
    <row r="11" spans="1:7" x14ac:dyDescent="0.35">
      <c r="A11" s="21" t="s">
        <v>2</v>
      </c>
      <c r="B11" s="22">
        <v>4</v>
      </c>
      <c r="C11" s="36">
        <v>2013</v>
      </c>
      <c r="D11" s="33">
        <v>2014</v>
      </c>
    </row>
    <row r="12" spans="1:7" x14ac:dyDescent="0.35">
      <c r="A12" s="21" t="s">
        <v>5</v>
      </c>
      <c r="B12" s="22">
        <v>3</v>
      </c>
      <c r="C12" s="36">
        <v>2011</v>
      </c>
      <c r="D12" s="33">
        <v>2012</v>
      </c>
    </row>
    <row r="13" spans="1:7" x14ac:dyDescent="0.35">
      <c r="A13" s="21" t="s">
        <v>6</v>
      </c>
      <c r="B13" s="22">
        <v>2</v>
      </c>
      <c r="C13" s="36">
        <v>2009</v>
      </c>
      <c r="D13" s="33">
        <v>2010</v>
      </c>
    </row>
    <row r="14" spans="1:7" x14ac:dyDescent="0.35">
      <c r="A14" s="21" t="s">
        <v>7</v>
      </c>
      <c r="B14" s="22">
        <v>2</v>
      </c>
      <c r="C14" s="36">
        <v>2007</v>
      </c>
      <c r="D14" s="33">
        <v>2008</v>
      </c>
    </row>
    <row r="15" spans="1:7" x14ac:dyDescent="0.35">
      <c r="A15" s="21" t="s">
        <v>12</v>
      </c>
      <c r="B15" s="22">
        <v>1</v>
      </c>
      <c r="C15" s="36">
        <v>2005</v>
      </c>
      <c r="D15" s="33">
        <v>2006</v>
      </c>
    </row>
    <row r="16" spans="1:7" ht="15" thickBot="1" x14ac:dyDescent="0.4">
      <c r="A16" s="23" t="s">
        <v>13</v>
      </c>
      <c r="B16" s="24">
        <v>1</v>
      </c>
      <c r="C16" s="37">
        <v>2003</v>
      </c>
      <c r="D16" s="38">
        <v>2004</v>
      </c>
    </row>
    <row r="17" spans="1:6" x14ac:dyDescent="0.35">
      <c r="A17" t="s">
        <v>414</v>
      </c>
    </row>
    <row r="18" spans="1:6" s="54" customFormat="1" ht="30" customHeight="1" x14ac:dyDescent="0.35">
      <c r="A18" s="109" t="s">
        <v>189</v>
      </c>
      <c r="B18" s="109"/>
      <c r="C18" s="109"/>
      <c r="D18" s="109"/>
      <c r="E18" s="109"/>
      <c r="F18" s="109"/>
    </row>
    <row r="20" spans="1:6" ht="21" x14ac:dyDescent="0.5">
      <c r="A20" s="15" t="s">
        <v>190</v>
      </c>
    </row>
    <row r="21" spans="1:6" ht="15" thickBot="1" x14ac:dyDescent="0.4">
      <c r="A21" s="19" t="s">
        <v>415</v>
      </c>
    </row>
    <row r="22" spans="1:6" ht="15" thickBot="1" x14ac:dyDescent="0.4">
      <c r="A22" s="29" t="s">
        <v>3</v>
      </c>
      <c r="B22" s="30" t="s">
        <v>127</v>
      </c>
    </row>
    <row r="23" spans="1:6" x14ac:dyDescent="0.35">
      <c r="A23" s="16" t="s">
        <v>2</v>
      </c>
      <c r="B23" s="32"/>
    </row>
    <row r="24" spans="1:6" x14ac:dyDescent="0.35">
      <c r="A24" s="17" t="s">
        <v>5</v>
      </c>
      <c r="B24" s="33"/>
    </row>
    <row r="25" spans="1:6" x14ac:dyDescent="0.35">
      <c r="A25" s="17" t="s">
        <v>6</v>
      </c>
      <c r="B25" s="33"/>
    </row>
    <row r="26" spans="1:6" x14ac:dyDescent="0.35">
      <c r="A26" s="17" t="s">
        <v>7</v>
      </c>
      <c r="B26" s="33"/>
    </row>
    <row r="27" spans="1:6" x14ac:dyDescent="0.35">
      <c r="A27" s="17" t="s">
        <v>12</v>
      </c>
      <c r="B27" s="18">
        <v>2</v>
      </c>
    </row>
    <row r="28" spans="1:6" x14ac:dyDescent="0.35">
      <c r="A28" s="17" t="s">
        <v>13</v>
      </c>
      <c r="B28" s="18">
        <v>2</v>
      </c>
    </row>
    <row r="29" spans="1:6" x14ac:dyDescent="0.35">
      <c r="A29" s="20" t="s">
        <v>123</v>
      </c>
      <c r="B29" s="31">
        <v>1</v>
      </c>
    </row>
    <row r="30" spans="1:6" x14ac:dyDescent="0.35">
      <c r="A30" s="20" t="s">
        <v>124</v>
      </c>
      <c r="B30" s="31">
        <v>1</v>
      </c>
    </row>
    <row r="31" spans="1:6" x14ac:dyDescent="0.35">
      <c r="A31" s="55" t="s">
        <v>125</v>
      </c>
      <c r="B31" s="56" t="s">
        <v>126</v>
      </c>
    </row>
    <row r="32" spans="1:6" x14ac:dyDescent="0.35">
      <c r="A32" s="19" t="s">
        <v>130</v>
      </c>
    </row>
    <row r="33" spans="1:1" x14ac:dyDescent="0.35">
      <c r="A33" s="26" t="s">
        <v>128</v>
      </c>
    </row>
  </sheetData>
  <mergeCells count="6">
    <mergeCell ref="A2:G2"/>
    <mergeCell ref="C9:D9"/>
    <mergeCell ref="A18:F18"/>
    <mergeCell ref="A3:G3"/>
    <mergeCell ref="A4:G4"/>
    <mergeCell ref="A5:G5"/>
  </mergeCells>
  <hyperlinks>
    <hyperlink ref="A33" r:id="rId1" xr:uid="{83FB0558-ADBD-4391-87B1-8A993B41949D}"/>
  </hyperlinks>
  <pageMargins left="0.7" right="0.7" top="0.78740157499999996" bottom="0.78740157499999996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2C64E-2591-4270-AA14-72D914454D32}">
  <dimension ref="A1:Q44"/>
  <sheetViews>
    <sheetView topLeftCell="A10" workbookViewId="0">
      <selection activeCell="A31" sqref="A31"/>
    </sheetView>
  </sheetViews>
  <sheetFormatPr defaultRowHeight="14.15" customHeight="1" x14ac:dyDescent="0.35"/>
  <cols>
    <col min="1" max="1" width="8.54296875" customWidth="1"/>
    <col min="2" max="2" width="22" bestFit="1" customWidth="1"/>
    <col min="3" max="3" width="7.26953125" customWidth="1"/>
    <col min="4" max="4" width="6.453125" customWidth="1"/>
    <col min="5" max="5" width="5.1796875" hidden="1" customWidth="1"/>
    <col min="6" max="6" width="23.81640625" bestFit="1" customWidth="1"/>
    <col min="7" max="7" width="15.1796875" customWidth="1"/>
    <col min="8" max="8" width="14" bestFit="1" customWidth="1"/>
    <col min="9" max="9" width="16.1796875" customWidth="1"/>
    <col min="10" max="11" width="6.26953125" hidden="1" customWidth="1"/>
    <col min="12" max="12" width="13" customWidth="1"/>
    <col min="13" max="13" width="3.26953125" customWidth="1"/>
    <col min="14" max="14" width="11.453125" customWidth="1"/>
    <col min="15" max="15" width="3.81640625" customWidth="1"/>
    <col min="16" max="16" width="34.26953125" bestFit="1" customWidth="1"/>
  </cols>
  <sheetData>
    <row r="1" spans="1:17" ht="20.25" customHeight="1" x14ac:dyDescent="0.6">
      <c r="B1" s="5" t="s">
        <v>100</v>
      </c>
    </row>
    <row r="2" spans="1:17" ht="14.15" customHeight="1" x14ac:dyDescent="0.35">
      <c r="A2" s="7" t="s">
        <v>97</v>
      </c>
      <c r="B2" s="120" t="s">
        <v>64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7" ht="14.15" customHeight="1" x14ac:dyDescent="0.35">
      <c r="A3" s="7" t="s">
        <v>98</v>
      </c>
      <c r="B3" s="120" t="s">
        <v>93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1:17" ht="14.15" customHeight="1" x14ac:dyDescent="0.35">
      <c r="A4" s="7" t="s">
        <v>99</v>
      </c>
      <c r="B4" s="121" t="s">
        <v>96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2"/>
    </row>
    <row r="5" spans="1:17" ht="14.15" customHeight="1" x14ac:dyDescent="0.35">
      <c r="A5" s="7"/>
      <c r="B5" s="67"/>
      <c r="C5" s="67"/>
      <c r="D5" s="67"/>
      <c r="E5" s="67"/>
      <c r="F5" s="67"/>
      <c r="G5" s="71">
        <f>SUM(G7:G101)</f>
        <v>31</v>
      </c>
      <c r="H5" s="67"/>
      <c r="I5" s="67"/>
      <c r="J5" s="67"/>
      <c r="K5" s="67"/>
      <c r="L5" s="67"/>
      <c r="M5" s="67"/>
      <c r="N5" s="67"/>
      <c r="O5" s="67"/>
      <c r="P5" s="67"/>
      <c r="Q5" s="2"/>
    </row>
    <row r="6" spans="1:17" ht="26.25" customHeight="1" x14ac:dyDescent="0.35">
      <c r="A6" s="53" t="s">
        <v>193</v>
      </c>
      <c r="B6" s="1" t="s">
        <v>14</v>
      </c>
      <c r="C6" s="1" t="s">
        <v>15</v>
      </c>
      <c r="D6" s="1" t="s">
        <v>4</v>
      </c>
      <c r="E6" s="1" t="s">
        <v>25</v>
      </c>
      <c r="F6" s="1" t="s">
        <v>27</v>
      </c>
      <c r="G6" s="1" t="s">
        <v>187</v>
      </c>
      <c r="H6" s="1" t="s">
        <v>401</v>
      </c>
      <c r="I6" s="1" t="s">
        <v>186</v>
      </c>
    </row>
    <row r="7" spans="1:17" ht="14.15" customHeight="1" x14ac:dyDescent="0.35">
      <c r="A7" s="6" t="s">
        <v>12</v>
      </c>
      <c r="B7" t="s">
        <v>85</v>
      </c>
      <c r="C7">
        <v>2006</v>
      </c>
      <c r="D7" s="6">
        <v>2</v>
      </c>
      <c r="E7" t="s">
        <v>29</v>
      </c>
      <c r="F7" t="s">
        <v>33</v>
      </c>
      <c r="G7" s="6">
        <v>1</v>
      </c>
      <c r="H7" s="6" t="s">
        <v>402</v>
      </c>
      <c r="I7" s="6"/>
    </row>
    <row r="8" spans="1:17" ht="14.15" customHeight="1" x14ac:dyDescent="0.35">
      <c r="A8" s="6" t="s">
        <v>12</v>
      </c>
      <c r="B8" t="s">
        <v>442</v>
      </c>
      <c r="C8">
        <v>2006</v>
      </c>
      <c r="D8" s="6"/>
      <c r="E8" t="s">
        <v>29</v>
      </c>
      <c r="F8" t="s">
        <v>31</v>
      </c>
      <c r="G8" s="6">
        <v>1</v>
      </c>
      <c r="H8" s="6" t="s">
        <v>427</v>
      </c>
      <c r="I8" s="6"/>
    </row>
    <row r="9" spans="1:17" ht="14.15" customHeight="1" x14ac:dyDescent="0.35">
      <c r="A9" s="6" t="s">
        <v>12</v>
      </c>
      <c r="B9" t="s">
        <v>436</v>
      </c>
      <c r="C9">
        <v>2005</v>
      </c>
      <c r="D9" s="6"/>
      <c r="E9" t="s">
        <v>29</v>
      </c>
      <c r="F9" t="s">
        <v>35</v>
      </c>
      <c r="G9" s="6">
        <v>1</v>
      </c>
      <c r="H9" s="6" t="s">
        <v>427</v>
      </c>
      <c r="I9" s="6"/>
    </row>
    <row r="10" spans="1:17" ht="14.15" customHeight="1" x14ac:dyDescent="0.35">
      <c r="A10" s="6" t="s">
        <v>13</v>
      </c>
      <c r="B10" t="s">
        <v>437</v>
      </c>
      <c r="C10">
        <v>2004</v>
      </c>
      <c r="D10" s="6"/>
      <c r="E10" t="s">
        <v>29</v>
      </c>
      <c r="F10" t="s">
        <v>67</v>
      </c>
      <c r="G10" s="6">
        <v>1</v>
      </c>
      <c r="H10" s="6" t="s">
        <v>427</v>
      </c>
      <c r="I10" s="6"/>
    </row>
    <row r="11" spans="1:17" ht="14.15" customHeight="1" x14ac:dyDescent="0.35">
      <c r="A11" s="6" t="s">
        <v>12</v>
      </c>
      <c r="B11" t="s">
        <v>113</v>
      </c>
      <c r="C11">
        <v>2006</v>
      </c>
      <c r="D11" s="6">
        <v>2</v>
      </c>
      <c r="E11" t="s">
        <v>29</v>
      </c>
      <c r="F11" t="s">
        <v>35</v>
      </c>
      <c r="G11" s="6">
        <v>1</v>
      </c>
      <c r="H11" s="6" t="s">
        <v>402</v>
      </c>
      <c r="I11" s="6"/>
    </row>
    <row r="12" spans="1:17" ht="14.15" customHeight="1" x14ac:dyDescent="0.35">
      <c r="A12" s="6" t="s">
        <v>13</v>
      </c>
      <c r="B12" t="s">
        <v>386</v>
      </c>
      <c r="C12">
        <v>2003</v>
      </c>
      <c r="D12" s="6">
        <v>3</v>
      </c>
      <c r="E12" t="s">
        <v>29</v>
      </c>
      <c r="F12" t="s">
        <v>37</v>
      </c>
      <c r="G12" s="6">
        <v>1</v>
      </c>
      <c r="H12" s="6" t="s">
        <v>427</v>
      </c>
      <c r="I12" s="6"/>
    </row>
    <row r="13" spans="1:17" ht="14.15" customHeight="1" x14ac:dyDescent="0.35">
      <c r="A13" s="6" t="s">
        <v>13</v>
      </c>
      <c r="B13" t="s">
        <v>91</v>
      </c>
      <c r="C13">
        <v>2004</v>
      </c>
      <c r="D13" s="6">
        <v>1</v>
      </c>
      <c r="E13" t="s">
        <v>29</v>
      </c>
      <c r="F13" t="s">
        <v>35</v>
      </c>
      <c r="G13" s="6">
        <v>1</v>
      </c>
      <c r="H13" s="6" t="s">
        <v>4</v>
      </c>
      <c r="I13" s="6"/>
    </row>
    <row r="14" spans="1:17" ht="14.15" customHeight="1" x14ac:dyDescent="0.35">
      <c r="A14" s="6" t="s">
        <v>13</v>
      </c>
      <c r="B14" t="s">
        <v>90</v>
      </c>
      <c r="C14">
        <v>2004</v>
      </c>
      <c r="D14" s="6">
        <v>1</v>
      </c>
      <c r="E14" t="s">
        <v>29</v>
      </c>
      <c r="F14" t="s">
        <v>37</v>
      </c>
      <c r="G14" s="6">
        <v>1</v>
      </c>
      <c r="H14" s="6" t="s">
        <v>4</v>
      </c>
      <c r="I14" s="6"/>
    </row>
    <row r="15" spans="1:17" ht="14.15" customHeight="1" x14ac:dyDescent="0.35">
      <c r="A15" s="6" t="s">
        <v>12</v>
      </c>
      <c r="B15" t="s">
        <v>262</v>
      </c>
      <c r="C15">
        <v>2005</v>
      </c>
      <c r="D15" s="6">
        <v>2</v>
      </c>
      <c r="E15" t="s">
        <v>29</v>
      </c>
      <c r="F15" t="s">
        <v>248</v>
      </c>
      <c r="G15" s="6">
        <v>1</v>
      </c>
      <c r="H15" s="6" t="s">
        <v>427</v>
      </c>
      <c r="I15" s="6"/>
    </row>
    <row r="16" spans="1:17" ht="14.15" customHeight="1" x14ac:dyDescent="0.35">
      <c r="A16" s="6" t="s">
        <v>13</v>
      </c>
      <c r="B16" t="s">
        <v>301</v>
      </c>
      <c r="C16">
        <v>2004</v>
      </c>
      <c r="D16" s="6">
        <v>3</v>
      </c>
      <c r="E16" t="s">
        <v>29</v>
      </c>
      <c r="F16" t="s">
        <v>103</v>
      </c>
      <c r="G16" s="6">
        <v>1</v>
      </c>
      <c r="H16" s="6" t="s">
        <v>427</v>
      </c>
      <c r="I16" s="6"/>
    </row>
    <row r="17" spans="1:9" ht="14.15" customHeight="1" x14ac:dyDescent="0.35">
      <c r="A17" s="6" t="s">
        <v>12</v>
      </c>
      <c r="B17" t="s">
        <v>252</v>
      </c>
      <c r="C17">
        <v>2005</v>
      </c>
      <c r="D17" s="6">
        <v>2</v>
      </c>
      <c r="E17" t="s">
        <v>29</v>
      </c>
      <c r="F17" t="s">
        <v>37</v>
      </c>
      <c r="G17" s="6">
        <v>1</v>
      </c>
      <c r="H17" s="6" t="s">
        <v>427</v>
      </c>
      <c r="I17" s="6"/>
    </row>
    <row r="18" spans="1:9" ht="14.15" customHeight="1" x14ac:dyDescent="0.35">
      <c r="A18" s="6" t="s">
        <v>12</v>
      </c>
      <c r="B18" t="s">
        <v>293</v>
      </c>
      <c r="C18">
        <v>2005</v>
      </c>
      <c r="D18" s="6">
        <v>3</v>
      </c>
      <c r="E18" t="s">
        <v>29</v>
      </c>
      <c r="F18" t="s">
        <v>37</v>
      </c>
      <c r="G18" s="6">
        <v>1</v>
      </c>
      <c r="H18" s="6" t="s">
        <v>427</v>
      </c>
      <c r="I18" s="6"/>
    </row>
    <row r="19" spans="1:9" ht="14.15" customHeight="1" x14ac:dyDescent="0.35">
      <c r="A19" s="6" t="s">
        <v>12</v>
      </c>
      <c r="B19" t="s">
        <v>74</v>
      </c>
      <c r="C19">
        <v>2005</v>
      </c>
      <c r="D19" s="6" t="s">
        <v>75</v>
      </c>
      <c r="E19" t="s">
        <v>29</v>
      </c>
      <c r="F19" t="s">
        <v>67</v>
      </c>
      <c r="G19" s="6">
        <v>1</v>
      </c>
      <c r="H19" s="6" t="s">
        <v>4</v>
      </c>
      <c r="I19" s="6"/>
    </row>
    <row r="20" spans="1:9" ht="14.15" customHeight="1" x14ac:dyDescent="0.35">
      <c r="A20" s="6" t="s">
        <v>12</v>
      </c>
      <c r="B20" t="s">
        <v>84</v>
      </c>
      <c r="C20">
        <v>2006</v>
      </c>
      <c r="D20" s="6">
        <v>2</v>
      </c>
      <c r="E20" t="s">
        <v>29</v>
      </c>
      <c r="F20" t="s">
        <v>35</v>
      </c>
      <c r="G20" s="6">
        <v>1</v>
      </c>
      <c r="H20" s="6" t="s">
        <v>402</v>
      </c>
      <c r="I20" s="6"/>
    </row>
    <row r="21" spans="1:9" ht="14.15" customHeight="1" x14ac:dyDescent="0.35">
      <c r="A21" s="6" t="s">
        <v>12</v>
      </c>
      <c r="B21" t="s">
        <v>72</v>
      </c>
      <c r="C21">
        <v>2005</v>
      </c>
      <c r="D21" s="6" t="s">
        <v>95</v>
      </c>
      <c r="E21" t="s">
        <v>29</v>
      </c>
      <c r="F21" t="s">
        <v>45</v>
      </c>
      <c r="G21" s="6">
        <v>1</v>
      </c>
      <c r="H21" s="6" t="s">
        <v>4</v>
      </c>
      <c r="I21" s="6"/>
    </row>
    <row r="22" spans="1:9" ht="14.15" customHeight="1" x14ac:dyDescent="0.35">
      <c r="A22" s="6" t="s">
        <v>13</v>
      </c>
      <c r="B22" t="s">
        <v>89</v>
      </c>
      <c r="C22">
        <v>2003</v>
      </c>
      <c r="D22" s="6">
        <v>1</v>
      </c>
      <c r="E22" t="s">
        <v>29</v>
      </c>
      <c r="F22" t="s">
        <v>37</v>
      </c>
      <c r="G22" s="6">
        <v>1</v>
      </c>
      <c r="H22" s="6" t="s">
        <v>4</v>
      </c>
      <c r="I22" s="6"/>
    </row>
    <row r="23" spans="1:9" ht="14.15" customHeight="1" x14ac:dyDescent="0.35">
      <c r="A23" s="6" t="s">
        <v>12</v>
      </c>
      <c r="B23" t="s">
        <v>80</v>
      </c>
      <c r="C23">
        <v>2005</v>
      </c>
      <c r="D23" s="6" t="s">
        <v>95</v>
      </c>
      <c r="E23" t="s">
        <v>29</v>
      </c>
      <c r="F23" t="s">
        <v>45</v>
      </c>
      <c r="G23" s="6">
        <v>1</v>
      </c>
      <c r="H23" s="6" t="s">
        <v>4</v>
      </c>
      <c r="I23" s="6"/>
    </row>
    <row r="24" spans="1:9" ht="14.15" customHeight="1" x14ac:dyDescent="0.35">
      <c r="A24" s="6" t="s">
        <v>12</v>
      </c>
      <c r="B24" t="s">
        <v>163</v>
      </c>
      <c r="C24">
        <v>2006</v>
      </c>
      <c r="D24" s="6">
        <v>2</v>
      </c>
      <c r="E24" t="s">
        <v>29</v>
      </c>
      <c r="F24" t="s">
        <v>33</v>
      </c>
      <c r="G24" s="6">
        <v>1</v>
      </c>
      <c r="H24" s="6" t="s">
        <v>402</v>
      </c>
      <c r="I24" s="6"/>
    </row>
    <row r="25" spans="1:9" ht="14.15" customHeight="1" x14ac:dyDescent="0.35">
      <c r="A25" s="6" t="s">
        <v>12</v>
      </c>
      <c r="B25" t="s">
        <v>105</v>
      </c>
      <c r="C25">
        <v>2006</v>
      </c>
      <c r="D25" s="6">
        <v>2</v>
      </c>
      <c r="E25" t="s">
        <v>29</v>
      </c>
      <c r="F25" t="s">
        <v>35</v>
      </c>
      <c r="G25" s="6">
        <v>1</v>
      </c>
      <c r="H25" s="6" t="s">
        <v>402</v>
      </c>
      <c r="I25" s="6"/>
    </row>
    <row r="26" spans="1:9" ht="14.15" customHeight="1" x14ac:dyDescent="0.35">
      <c r="A26" s="6" t="s">
        <v>13</v>
      </c>
      <c r="B26" t="s">
        <v>348</v>
      </c>
      <c r="C26">
        <v>2004</v>
      </c>
      <c r="D26" s="6">
        <v>4</v>
      </c>
      <c r="E26" t="s">
        <v>29</v>
      </c>
      <c r="F26" t="s">
        <v>37</v>
      </c>
      <c r="G26" s="6">
        <v>1</v>
      </c>
      <c r="H26" s="6" t="s">
        <v>427</v>
      </c>
      <c r="I26" s="6"/>
    </row>
    <row r="27" spans="1:9" ht="14.15" customHeight="1" x14ac:dyDescent="0.35">
      <c r="A27" s="6" t="s">
        <v>12</v>
      </c>
      <c r="B27" t="s">
        <v>77</v>
      </c>
      <c r="C27">
        <v>2006</v>
      </c>
      <c r="D27" s="6">
        <v>1</v>
      </c>
      <c r="E27" t="s">
        <v>29</v>
      </c>
      <c r="F27" t="s">
        <v>45</v>
      </c>
      <c r="G27" s="6">
        <v>1</v>
      </c>
      <c r="H27" s="6" t="s">
        <v>4</v>
      </c>
      <c r="I27" s="6"/>
    </row>
    <row r="28" spans="1:9" ht="14.15" customHeight="1" x14ac:dyDescent="0.35">
      <c r="A28" s="6" t="s">
        <v>12</v>
      </c>
      <c r="B28" t="s">
        <v>76</v>
      </c>
      <c r="C28">
        <v>2005</v>
      </c>
      <c r="D28" s="6" t="s">
        <v>94</v>
      </c>
      <c r="E28" t="s">
        <v>29</v>
      </c>
      <c r="F28" t="s">
        <v>37</v>
      </c>
      <c r="G28" s="6">
        <v>1</v>
      </c>
      <c r="H28" s="6" t="s">
        <v>4</v>
      </c>
      <c r="I28" s="6"/>
    </row>
    <row r="29" spans="1:9" ht="14.15" customHeight="1" x14ac:dyDescent="0.35">
      <c r="A29" s="6" t="s">
        <v>13</v>
      </c>
      <c r="B29" t="s">
        <v>88</v>
      </c>
      <c r="C29">
        <v>2003</v>
      </c>
      <c r="D29" s="6">
        <v>1</v>
      </c>
      <c r="E29" t="s">
        <v>29</v>
      </c>
      <c r="F29" t="s">
        <v>61</v>
      </c>
      <c r="G29" s="6">
        <v>1</v>
      </c>
      <c r="H29" s="6" t="s">
        <v>4</v>
      </c>
      <c r="I29" s="6"/>
    </row>
    <row r="30" spans="1:9" ht="14.15" customHeight="1" x14ac:dyDescent="0.35">
      <c r="A30" s="6" t="s">
        <v>12</v>
      </c>
      <c r="B30" t="s">
        <v>439</v>
      </c>
      <c r="C30">
        <v>2006</v>
      </c>
      <c r="D30" s="6"/>
      <c r="E30" t="s">
        <v>29</v>
      </c>
      <c r="F30" t="s">
        <v>248</v>
      </c>
      <c r="G30" s="6">
        <v>1</v>
      </c>
      <c r="H30" s="6" t="s">
        <v>427</v>
      </c>
      <c r="I30" s="6"/>
    </row>
    <row r="31" spans="1:9" ht="14.15" customHeight="1" x14ac:dyDescent="0.35">
      <c r="A31" s="6" t="s">
        <v>12</v>
      </c>
      <c r="B31" t="s">
        <v>86</v>
      </c>
      <c r="C31">
        <v>2006</v>
      </c>
      <c r="D31" s="6">
        <v>2</v>
      </c>
      <c r="E31">
        <v>45689</v>
      </c>
      <c r="F31" t="s">
        <v>37</v>
      </c>
      <c r="G31" s="6">
        <v>1</v>
      </c>
      <c r="H31" s="6" t="s">
        <v>427</v>
      </c>
      <c r="I31" s="6"/>
    </row>
    <row r="32" spans="1:9" ht="14.15" customHeight="1" x14ac:dyDescent="0.35">
      <c r="A32" s="6" t="s">
        <v>12</v>
      </c>
      <c r="B32" t="s">
        <v>83</v>
      </c>
      <c r="C32">
        <v>2005</v>
      </c>
      <c r="D32" s="6">
        <v>1</v>
      </c>
      <c r="E32" t="s">
        <v>29</v>
      </c>
      <c r="F32" t="s">
        <v>45</v>
      </c>
      <c r="G32" s="6">
        <v>1</v>
      </c>
      <c r="H32" s="6" t="s">
        <v>4</v>
      </c>
      <c r="I32" s="6"/>
    </row>
    <row r="33" spans="1:9" ht="14.15" customHeight="1" x14ac:dyDescent="0.35">
      <c r="A33" s="6" t="s">
        <v>12</v>
      </c>
      <c r="B33" t="s">
        <v>79</v>
      </c>
      <c r="C33">
        <v>2005</v>
      </c>
      <c r="D33" s="6">
        <v>1</v>
      </c>
      <c r="E33" t="s">
        <v>29</v>
      </c>
      <c r="F33" t="s">
        <v>33</v>
      </c>
      <c r="G33" s="6">
        <v>1</v>
      </c>
      <c r="H33" s="6" t="s">
        <v>4</v>
      </c>
      <c r="I33" s="6"/>
    </row>
    <row r="34" spans="1:9" ht="14.15" customHeight="1" x14ac:dyDescent="0.35">
      <c r="A34" s="6" t="s">
        <v>12</v>
      </c>
      <c r="B34" t="s">
        <v>73</v>
      </c>
      <c r="C34">
        <v>2005</v>
      </c>
      <c r="D34" s="6" t="s">
        <v>95</v>
      </c>
      <c r="E34" t="s">
        <v>29</v>
      </c>
      <c r="F34" t="s">
        <v>33</v>
      </c>
      <c r="G34" s="6">
        <v>1</v>
      </c>
      <c r="H34" s="6" t="s">
        <v>4</v>
      </c>
      <c r="I34" s="6"/>
    </row>
    <row r="35" spans="1:9" ht="14.15" customHeight="1" x14ac:dyDescent="0.35">
      <c r="A35" s="6" t="s">
        <v>12</v>
      </c>
      <c r="B35" t="s">
        <v>78</v>
      </c>
      <c r="C35">
        <v>2006</v>
      </c>
      <c r="D35" s="6" t="s">
        <v>95</v>
      </c>
      <c r="E35" t="s">
        <v>29</v>
      </c>
      <c r="F35" t="s">
        <v>45</v>
      </c>
      <c r="G35" s="6">
        <v>1</v>
      </c>
      <c r="H35" s="6" t="s">
        <v>4</v>
      </c>
      <c r="I35" s="6"/>
    </row>
    <row r="36" spans="1:9" ht="12" customHeight="1" x14ac:dyDescent="0.35">
      <c r="A36" s="6" t="s">
        <v>12</v>
      </c>
      <c r="B36" t="s">
        <v>81</v>
      </c>
      <c r="C36">
        <v>2006</v>
      </c>
      <c r="D36" s="6">
        <v>2</v>
      </c>
      <c r="E36" t="s">
        <v>29</v>
      </c>
      <c r="F36" t="s">
        <v>67</v>
      </c>
      <c r="G36" s="6">
        <v>1</v>
      </c>
      <c r="H36" s="6" t="s">
        <v>402</v>
      </c>
      <c r="I36" s="6"/>
    </row>
    <row r="37" spans="1:9" ht="14.15" customHeight="1" x14ac:dyDescent="0.35">
      <c r="A37" s="6" t="s">
        <v>12</v>
      </c>
      <c r="B37" t="s">
        <v>220</v>
      </c>
      <c r="C37">
        <v>2006</v>
      </c>
      <c r="D37" s="6">
        <v>3</v>
      </c>
      <c r="E37" t="s">
        <v>29</v>
      </c>
      <c r="F37" t="s">
        <v>33</v>
      </c>
      <c r="G37" s="6">
        <v>1</v>
      </c>
      <c r="H37" s="6" t="s">
        <v>427</v>
      </c>
      <c r="I37" s="6"/>
    </row>
    <row r="38" spans="1:9" ht="14.15" customHeight="1" x14ac:dyDescent="0.35">
      <c r="A38" s="6"/>
      <c r="D38" s="6"/>
      <c r="G38" s="6"/>
      <c r="H38" s="6"/>
      <c r="I38" s="6"/>
    </row>
    <row r="39" spans="1:9" ht="14.15" customHeight="1" x14ac:dyDescent="0.35">
      <c r="A39" s="6"/>
      <c r="D39" s="6"/>
      <c r="G39" s="6"/>
      <c r="H39" s="6"/>
      <c r="I39" s="6"/>
    </row>
    <row r="40" spans="1:9" ht="14.15" customHeight="1" x14ac:dyDescent="0.35">
      <c r="A40" s="6"/>
      <c r="D40" s="6"/>
      <c r="G40" s="6"/>
      <c r="H40" s="6"/>
      <c r="I40" s="6"/>
    </row>
    <row r="41" spans="1:9" ht="14.15" customHeight="1" x14ac:dyDescent="0.35">
      <c r="A41" s="6"/>
      <c r="D41" s="6"/>
      <c r="G41" s="6"/>
      <c r="H41" s="6"/>
      <c r="I41" s="6"/>
    </row>
    <row r="42" spans="1:9" ht="14.15" customHeight="1" x14ac:dyDescent="0.35">
      <c r="A42" s="6"/>
      <c r="D42" s="6"/>
      <c r="G42" s="6"/>
      <c r="H42" s="6"/>
      <c r="I42" s="6"/>
    </row>
    <row r="43" spans="1:9" ht="14.15" customHeight="1" x14ac:dyDescent="0.35">
      <c r="A43" s="6"/>
      <c r="D43" s="6"/>
      <c r="G43" s="6"/>
      <c r="H43" s="6"/>
      <c r="I43" s="6"/>
    </row>
    <row r="44" spans="1:9" ht="14.15" customHeight="1" x14ac:dyDescent="0.35">
      <c r="A44" s="6"/>
      <c r="D44" s="6"/>
      <c r="G44" s="6"/>
      <c r="H44" s="6"/>
      <c r="I44" s="6"/>
    </row>
  </sheetData>
  <sortState xmlns:xlrd2="http://schemas.microsoft.com/office/spreadsheetml/2017/richdata2" ref="A7:XET37">
    <sortCondition ref="B7:B37"/>
  </sortState>
  <mergeCells count="3">
    <mergeCell ref="B4:P4"/>
    <mergeCell ref="B3:P3"/>
    <mergeCell ref="B2:P2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DFE52-6127-410D-9BD7-26388FDD4549}">
  <dimension ref="A1:M21"/>
  <sheetViews>
    <sheetView workbookViewId="0"/>
  </sheetViews>
  <sheetFormatPr defaultRowHeight="14.5" x14ac:dyDescent="0.35"/>
  <cols>
    <col min="1" max="1" width="5.26953125" customWidth="1"/>
    <col min="2" max="2" width="4.1796875" bestFit="1" customWidth="1"/>
    <col min="3" max="3" width="13.54296875" bestFit="1" customWidth="1"/>
    <col min="4" max="4" width="5.26953125" bestFit="1" customWidth="1"/>
    <col min="5" max="5" width="4" bestFit="1" customWidth="1"/>
    <col min="6" max="6" width="5" bestFit="1" customWidth="1"/>
    <col min="7" max="7" width="23.7265625" bestFit="1" customWidth="1"/>
    <col min="8" max="8" width="5.453125" bestFit="1" customWidth="1"/>
    <col min="9" max="9" width="4.54296875" bestFit="1" customWidth="1"/>
    <col min="10" max="11" width="5" bestFit="1" customWidth="1"/>
    <col min="12" max="12" width="6" bestFit="1" customWidth="1"/>
  </cols>
  <sheetData>
    <row r="1" spans="1:13" x14ac:dyDescent="0.35">
      <c r="A1" s="72" t="s">
        <v>450</v>
      </c>
    </row>
    <row r="2" spans="1:13" x14ac:dyDescent="0.35">
      <c r="A2" s="73" t="s">
        <v>451</v>
      </c>
    </row>
    <row r="3" spans="1:13" x14ac:dyDescent="0.35">
      <c r="A3" s="72" t="s">
        <v>452</v>
      </c>
    </row>
    <row r="4" spans="1:13" x14ac:dyDescent="0.35">
      <c r="A4" s="80" t="s">
        <v>453</v>
      </c>
      <c r="B4" s="80" t="s">
        <v>454</v>
      </c>
      <c r="C4" s="81" t="s">
        <v>14</v>
      </c>
      <c r="D4" s="80" t="s">
        <v>455</v>
      </c>
      <c r="E4" s="81" t="s">
        <v>456</v>
      </c>
      <c r="F4" s="82" t="s">
        <v>457</v>
      </c>
      <c r="G4" s="81" t="s">
        <v>458</v>
      </c>
      <c r="H4" s="80" t="s">
        <v>459</v>
      </c>
      <c r="I4" s="80" t="s">
        <v>460</v>
      </c>
      <c r="J4" s="80" t="s">
        <v>461</v>
      </c>
      <c r="K4" s="80" t="s">
        <v>462</v>
      </c>
      <c r="L4" s="100" t="s">
        <v>463</v>
      </c>
      <c r="M4" s="102" t="s">
        <v>477</v>
      </c>
    </row>
    <row r="5" spans="1:13" x14ac:dyDescent="0.35">
      <c r="A5" s="75">
        <v>1</v>
      </c>
      <c r="B5" s="75">
        <v>1</v>
      </c>
      <c r="C5" s="76" t="s">
        <v>118</v>
      </c>
      <c r="D5" s="75" t="s">
        <v>2</v>
      </c>
      <c r="E5" s="76" t="s">
        <v>464</v>
      </c>
      <c r="F5" s="77">
        <v>1141</v>
      </c>
      <c r="G5" s="76" t="s">
        <v>119</v>
      </c>
      <c r="H5" s="75">
        <v>6</v>
      </c>
      <c r="I5" s="75">
        <v>0</v>
      </c>
      <c r="J5" s="75">
        <v>16.5</v>
      </c>
      <c r="K5" s="75">
        <v>18</v>
      </c>
      <c r="L5" s="101">
        <v>18</v>
      </c>
      <c r="M5" s="103">
        <v>1</v>
      </c>
    </row>
    <row r="6" spans="1:13" x14ac:dyDescent="0.35">
      <c r="A6" s="75">
        <v>2</v>
      </c>
      <c r="B6" s="75">
        <v>6</v>
      </c>
      <c r="C6" s="76" t="s">
        <v>412</v>
      </c>
      <c r="D6" s="75" t="s">
        <v>2</v>
      </c>
      <c r="E6" s="76" t="s">
        <v>464</v>
      </c>
      <c r="F6" s="77">
        <v>0</v>
      </c>
      <c r="G6" s="76" t="s">
        <v>51</v>
      </c>
      <c r="H6" s="75">
        <v>4.5</v>
      </c>
      <c r="I6" s="75">
        <v>0.5</v>
      </c>
      <c r="J6" s="75">
        <v>19.5</v>
      </c>
      <c r="K6" s="75">
        <v>22</v>
      </c>
      <c r="L6" s="101">
        <v>13.75</v>
      </c>
      <c r="M6" s="103">
        <v>2</v>
      </c>
    </row>
    <row r="7" spans="1:13" x14ac:dyDescent="0.35">
      <c r="A7" s="75">
        <v>3</v>
      </c>
      <c r="B7" s="75">
        <v>4</v>
      </c>
      <c r="C7" s="76" t="s">
        <v>429</v>
      </c>
      <c r="D7" s="75" t="s">
        <v>2</v>
      </c>
      <c r="E7" s="76" t="s">
        <v>464</v>
      </c>
      <c r="F7" s="77">
        <v>0</v>
      </c>
      <c r="G7" s="76" t="s">
        <v>45</v>
      </c>
      <c r="H7" s="75">
        <v>4.5</v>
      </c>
      <c r="I7" s="75">
        <v>0.5</v>
      </c>
      <c r="J7" s="75">
        <v>18</v>
      </c>
      <c r="K7" s="75">
        <v>18.5</v>
      </c>
      <c r="L7" s="101">
        <v>10.5</v>
      </c>
      <c r="M7" s="103">
        <v>3</v>
      </c>
    </row>
    <row r="8" spans="1:13" x14ac:dyDescent="0.35">
      <c r="A8" s="75">
        <v>4</v>
      </c>
      <c r="B8" s="75">
        <v>2</v>
      </c>
      <c r="C8" s="76" t="s">
        <v>120</v>
      </c>
      <c r="D8" s="75" t="s">
        <v>2</v>
      </c>
      <c r="E8" s="76" t="s">
        <v>464</v>
      </c>
      <c r="F8" s="77">
        <v>1067</v>
      </c>
      <c r="G8" s="76" t="s">
        <v>35</v>
      </c>
      <c r="H8" s="75">
        <v>3</v>
      </c>
      <c r="I8" s="75">
        <v>0</v>
      </c>
      <c r="J8" s="75">
        <v>19.5</v>
      </c>
      <c r="K8" s="75">
        <v>20</v>
      </c>
      <c r="L8" s="101">
        <v>5.5</v>
      </c>
      <c r="M8" s="103">
        <v>4</v>
      </c>
    </row>
    <row r="9" spans="1:13" x14ac:dyDescent="0.35">
      <c r="A9" s="75">
        <v>5</v>
      </c>
      <c r="B9" s="75">
        <v>3</v>
      </c>
      <c r="C9" s="76" t="s">
        <v>413</v>
      </c>
      <c r="D9" s="75" t="s">
        <v>2</v>
      </c>
      <c r="E9" s="76" t="s">
        <v>464</v>
      </c>
      <c r="F9" s="77">
        <v>0</v>
      </c>
      <c r="G9" s="76" t="s">
        <v>51</v>
      </c>
      <c r="H9" s="75">
        <v>3</v>
      </c>
      <c r="I9" s="75">
        <v>0</v>
      </c>
      <c r="J9" s="75">
        <v>18</v>
      </c>
      <c r="K9" s="75">
        <v>19.5</v>
      </c>
      <c r="L9" s="101">
        <v>6.5</v>
      </c>
      <c r="M9" s="103">
        <v>5</v>
      </c>
    </row>
    <row r="10" spans="1:13" x14ac:dyDescent="0.35">
      <c r="A10" s="75">
        <v>6</v>
      </c>
      <c r="B10" s="75">
        <v>5</v>
      </c>
      <c r="C10" s="76" t="s">
        <v>465</v>
      </c>
      <c r="D10" s="75" t="s">
        <v>2</v>
      </c>
      <c r="E10" s="76" t="s">
        <v>464</v>
      </c>
      <c r="F10" s="77">
        <v>0</v>
      </c>
      <c r="G10" s="76" t="s">
        <v>51</v>
      </c>
      <c r="H10" s="75">
        <v>3</v>
      </c>
      <c r="I10" s="75">
        <v>0</v>
      </c>
      <c r="J10" s="75">
        <v>17</v>
      </c>
      <c r="K10" s="75">
        <v>17.5</v>
      </c>
      <c r="L10" s="101">
        <v>3</v>
      </c>
      <c r="M10" s="104"/>
    </row>
    <row r="11" spans="1:13" x14ac:dyDescent="0.35">
      <c r="A11" s="75">
        <v>7</v>
      </c>
      <c r="B11" s="75">
        <v>9</v>
      </c>
      <c r="C11" s="76" t="s">
        <v>466</v>
      </c>
      <c r="D11" s="75" t="s">
        <v>467</v>
      </c>
      <c r="E11" s="76" t="s">
        <v>464</v>
      </c>
      <c r="F11" s="77">
        <v>0</v>
      </c>
      <c r="G11" s="76" t="s">
        <v>35</v>
      </c>
      <c r="H11" s="75">
        <v>3</v>
      </c>
      <c r="I11" s="75">
        <v>0</v>
      </c>
      <c r="J11" s="75">
        <v>14</v>
      </c>
      <c r="K11" s="75">
        <v>14.5</v>
      </c>
      <c r="L11" s="101">
        <v>4.5</v>
      </c>
      <c r="M11" s="104"/>
    </row>
    <row r="12" spans="1:13" x14ac:dyDescent="0.35">
      <c r="A12" s="75">
        <v>8</v>
      </c>
      <c r="B12" s="75">
        <v>7</v>
      </c>
      <c r="C12" s="76" t="s">
        <v>468</v>
      </c>
      <c r="D12" s="75" t="s">
        <v>2</v>
      </c>
      <c r="E12" s="76" t="s">
        <v>464</v>
      </c>
      <c r="F12" s="77">
        <v>0</v>
      </c>
      <c r="G12" s="76" t="s">
        <v>469</v>
      </c>
      <c r="H12" s="75">
        <v>2</v>
      </c>
      <c r="I12" s="75">
        <v>0</v>
      </c>
      <c r="J12" s="75">
        <v>15.5</v>
      </c>
      <c r="K12" s="75">
        <v>16</v>
      </c>
      <c r="L12" s="101">
        <v>2.5</v>
      </c>
      <c r="M12" s="104"/>
    </row>
    <row r="13" spans="1:13" x14ac:dyDescent="0.35">
      <c r="A13" s="75">
        <v>9</v>
      </c>
      <c r="B13" s="75">
        <v>8</v>
      </c>
      <c r="C13" s="76" t="s">
        <v>470</v>
      </c>
      <c r="D13" s="75" t="s">
        <v>467</v>
      </c>
      <c r="E13" s="76" t="s">
        <v>464</v>
      </c>
      <c r="F13" s="77">
        <v>0</v>
      </c>
      <c r="G13" s="76" t="s">
        <v>35</v>
      </c>
      <c r="H13" s="75">
        <v>1</v>
      </c>
      <c r="I13" s="75">
        <v>0</v>
      </c>
      <c r="J13" s="75">
        <v>14</v>
      </c>
      <c r="K13" s="75">
        <v>15.5</v>
      </c>
      <c r="L13" s="101">
        <v>1.5</v>
      </c>
      <c r="M13" s="104"/>
    </row>
    <row r="15" spans="1:13" x14ac:dyDescent="0.35">
      <c r="A15" s="72" t="s">
        <v>471</v>
      </c>
    </row>
    <row r="16" spans="1:13" x14ac:dyDescent="0.35">
      <c r="A16" s="78" t="s">
        <v>472</v>
      </c>
    </row>
    <row r="17" spans="1:1" x14ac:dyDescent="0.35">
      <c r="A17" s="78" t="s">
        <v>473</v>
      </c>
    </row>
    <row r="18" spans="1:1" x14ac:dyDescent="0.35">
      <c r="A18" s="78" t="s">
        <v>474</v>
      </c>
    </row>
    <row r="19" spans="1:1" x14ac:dyDescent="0.35">
      <c r="A19" s="78" t="s">
        <v>475</v>
      </c>
    </row>
    <row r="21" spans="1:1" x14ac:dyDescent="0.35">
      <c r="A21" s="79" t="s">
        <v>476</v>
      </c>
    </row>
  </sheetData>
  <hyperlinks>
    <hyperlink ref="A21:L21" r:id="rId1" display="Všechny detaily tohoto turnaje naleznete pod  http://chess-results.com/tnr628543.aspx?lan=5" xr:uid="{BD7A5453-9BFD-4CE8-8CF0-ED404FEC2251}"/>
  </hyperlink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965F2-EA7D-4038-914F-4DFAF236B0BD}">
  <dimension ref="A1:M28"/>
  <sheetViews>
    <sheetView workbookViewId="0"/>
  </sheetViews>
  <sheetFormatPr defaultColWidth="9.1796875" defaultRowHeight="14.5" x14ac:dyDescent="0.35"/>
  <cols>
    <col min="1" max="1" width="4.7265625" customWidth="1"/>
    <col min="2" max="2" width="4.1796875" bestFit="1" customWidth="1"/>
    <col min="3" max="3" width="16.81640625" bestFit="1" customWidth="1"/>
    <col min="4" max="4" width="5.26953125" bestFit="1" customWidth="1"/>
    <col min="5" max="5" width="4" bestFit="1" customWidth="1"/>
    <col min="6" max="6" width="5" bestFit="1" customWidth="1"/>
    <col min="7" max="7" width="29.453125" bestFit="1" customWidth="1"/>
    <col min="8" max="8" width="5.453125" bestFit="1" customWidth="1"/>
    <col min="9" max="9" width="4.54296875" bestFit="1" customWidth="1"/>
    <col min="10" max="11" width="5" bestFit="1" customWidth="1"/>
    <col min="12" max="12" width="6" bestFit="1" customWidth="1"/>
    <col min="13" max="13" width="16.54296875" style="6" bestFit="1" customWidth="1"/>
  </cols>
  <sheetData>
    <row r="1" spans="1:13" x14ac:dyDescent="0.35">
      <c r="A1" s="72" t="s">
        <v>478</v>
      </c>
    </row>
    <row r="2" spans="1:13" x14ac:dyDescent="0.35">
      <c r="A2" s="73" t="s">
        <v>479</v>
      </c>
    </row>
    <row r="3" spans="1:13" x14ac:dyDescent="0.35">
      <c r="A3" s="72" t="s">
        <v>480</v>
      </c>
    </row>
    <row r="4" spans="1:13" x14ac:dyDescent="0.35">
      <c r="A4" s="80" t="s">
        <v>453</v>
      </c>
      <c r="B4" s="80" t="s">
        <v>454</v>
      </c>
      <c r="C4" s="81" t="s">
        <v>14</v>
      </c>
      <c r="D4" s="80" t="s">
        <v>455</v>
      </c>
      <c r="E4" s="81" t="s">
        <v>456</v>
      </c>
      <c r="F4" s="82" t="s">
        <v>457</v>
      </c>
      <c r="G4" s="81" t="s">
        <v>458</v>
      </c>
      <c r="H4" s="80" t="s">
        <v>459</v>
      </c>
      <c r="I4" s="80" t="s">
        <v>460</v>
      </c>
      <c r="J4" s="80" t="s">
        <v>461</v>
      </c>
      <c r="K4" s="80" t="s">
        <v>462</v>
      </c>
      <c r="L4" s="100" t="s">
        <v>463</v>
      </c>
      <c r="M4" s="102" t="s">
        <v>477</v>
      </c>
    </row>
    <row r="5" spans="1:13" x14ac:dyDescent="0.35">
      <c r="A5" s="75">
        <v>1</v>
      </c>
      <c r="B5" s="75">
        <v>1</v>
      </c>
      <c r="C5" s="76" t="s">
        <v>30</v>
      </c>
      <c r="D5" s="75" t="s">
        <v>5</v>
      </c>
      <c r="E5" s="76" t="s">
        <v>464</v>
      </c>
      <c r="F5" s="77">
        <v>1569</v>
      </c>
      <c r="G5" s="76" t="s">
        <v>481</v>
      </c>
      <c r="H5" s="75">
        <v>7</v>
      </c>
      <c r="I5" s="75">
        <v>0</v>
      </c>
      <c r="J5" s="75">
        <v>25</v>
      </c>
      <c r="K5" s="75">
        <v>27.5</v>
      </c>
      <c r="L5" s="101">
        <v>27.5</v>
      </c>
      <c r="M5" s="105">
        <v>1</v>
      </c>
    </row>
    <row r="6" spans="1:13" x14ac:dyDescent="0.35">
      <c r="A6" s="75">
        <v>2</v>
      </c>
      <c r="B6" s="75">
        <v>5</v>
      </c>
      <c r="C6" s="76" t="s">
        <v>116</v>
      </c>
      <c r="D6" s="75" t="s">
        <v>5</v>
      </c>
      <c r="E6" s="76" t="s">
        <v>464</v>
      </c>
      <c r="F6" s="77">
        <v>1309</v>
      </c>
      <c r="G6" s="76" t="s">
        <v>45</v>
      </c>
      <c r="H6" s="75">
        <v>4.5</v>
      </c>
      <c r="I6" s="75">
        <v>0</v>
      </c>
      <c r="J6" s="75">
        <v>26.5</v>
      </c>
      <c r="K6" s="75">
        <v>29</v>
      </c>
      <c r="L6" s="101">
        <v>15.5</v>
      </c>
      <c r="M6" s="105">
        <v>2</v>
      </c>
    </row>
    <row r="7" spans="1:13" x14ac:dyDescent="0.35">
      <c r="A7" s="75">
        <v>3</v>
      </c>
      <c r="B7" s="75">
        <v>2</v>
      </c>
      <c r="C7" s="76" t="s">
        <v>32</v>
      </c>
      <c r="D7" s="75" t="s">
        <v>5</v>
      </c>
      <c r="E7" s="76" t="s">
        <v>464</v>
      </c>
      <c r="F7" s="77">
        <v>1390</v>
      </c>
      <c r="G7" s="76" t="s">
        <v>33</v>
      </c>
      <c r="H7" s="75">
        <v>4.5</v>
      </c>
      <c r="I7" s="75">
        <v>0</v>
      </c>
      <c r="J7" s="75">
        <v>25.5</v>
      </c>
      <c r="K7" s="75">
        <v>28</v>
      </c>
      <c r="L7" s="101">
        <v>15</v>
      </c>
      <c r="M7" s="105" t="s">
        <v>552</v>
      </c>
    </row>
    <row r="8" spans="1:13" x14ac:dyDescent="0.35">
      <c r="A8" s="75">
        <v>4</v>
      </c>
      <c r="B8" s="75">
        <v>4</v>
      </c>
      <c r="C8" s="76" t="s">
        <v>395</v>
      </c>
      <c r="D8" s="75" t="s">
        <v>5</v>
      </c>
      <c r="E8" s="76" t="s">
        <v>464</v>
      </c>
      <c r="F8" s="77">
        <v>1310</v>
      </c>
      <c r="G8" s="76" t="s">
        <v>481</v>
      </c>
      <c r="H8" s="75">
        <v>4.5</v>
      </c>
      <c r="I8" s="75">
        <v>0</v>
      </c>
      <c r="J8" s="75">
        <v>24.5</v>
      </c>
      <c r="K8" s="75">
        <v>27</v>
      </c>
      <c r="L8" s="101">
        <v>15.25</v>
      </c>
      <c r="M8" s="105">
        <v>3</v>
      </c>
    </row>
    <row r="9" spans="1:13" x14ac:dyDescent="0.35">
      <c r="A9" s="75">
        <v>5</v>
      </c>
      <c r="B9" s="75">
        <v>6</v>
      </c>
      <c r="C9" s="76" t="s">
        <v>39</v>
      </c>
      <c r="D9" s="75" t="s">
        <v>5</v>
      </c>
      <c r="E9" s="76" t="s">
        <v>464</v>
      </c>
      <c r="F9" s="77">
        <v>1282</v>
      </c>
      <c r="G9" s="76" t="s">
        <v>45</v>
      </c>
      <c r="H9" s="75">
        <v>4</v>
      </c>
      <c r="I9" s="75">
        <v>1</v>
      </c>
      <c r="J9" s="75">
        <v>28</v>
      </c>
      <c r="K9" s="75">
        <v>28.5</v>
      </c>
      <c r="L9" s="101">
        <v>12.5</v>
      </c>
      <c r="M9" s="105" t="s">
        <v>552</v>
      </c>
    </row>
    <row r="10" spans="1:13" x14ac:dyDescent="0.35">
      <c r="A10" s="75">
        <v>6</v>
      </c>
      <c r="B10" s="75">
        <v>3</v>
      </c>
      <c r="C10" s="76" t="s">
        <v>42</v>
      </c>
      <c r="D10" s="75" t="s">
        <v>5</v>
      </c>
      <c r="E10" s="76" t="s">
        <v>464</v>
      </c>
      <c r="F10" s="77">
        <v>1320</v>
      </c>
      <c r="G10" s="76" t="s">
        <v>481</v>
      </c>
      <c r="H10" s="75">
        <v>4</v>
      </c>
      <c r="I10" s="75">
        <v>0</v>
      </c>
      <c r="J10" s="75">
        <v>27</v>
      </c>
      <c r="K10" s="75">
        <v>29.5</v>
      </c>
      <c r="L10" s="101">
        <v>14</v>
      </c>
      <c r="M10" s="105">
        <v>4</v>
      </c>
    </row>
    <row r="11" spans="1:13" x14ac:dyDescent="0.35">
      <c r="A11" s="75">
        <v>7</v>
      </c>
      <c r="B11" s="75">
        <v>7</v>
      </c>
      <c r="C11" s="76" t="s">
        <v>111</v>
      </c>
      <c r="D11" s="75" t="s">
        <v>5</v>
      </c>
      <c r="E11" s="76" t="s">
        <v>464</v>
      </c>
      <c r="F11" s="77">
        <v>1151</v>
      </c>
      <c r="G11" s="76" t="s">
        <v>61</v>
      </c>
      <c r="H11" s="75">
        <v>3.5</v>
      </c>
      <c r="I11" s="75">
        <v>0</v>
      </c>
      <c r="J11" s="75">
        <v>24</v>
      </c>
      <c r="K11" s="75">
        <v>24.5</v>
      </c>
      <c r="L11" s="101">
        <v>8.25</v>
      </c>
      <c r="M11" s="105">
        <v>5</v>
      </c>
    </row>
    <row r="12" spans="1:13" x14ac:dyDescent="0.35">
      <c r="A12" s="75">
        <v>8</v>
      </c>
      <c r="B12" s="75">
        <v>15</v>
      </c>
      <c r="C12" s="76" t="s">
        <v>396</v>
      </c>
      <c r="D12" s="75" t="s">
        <v>5</v>
      </c>
      <c r="E12" s="76" t="s">
        <v>464</v>
      </c>
      <c r="F12" s="77">
        <v>0</v>
      </c>
      <c r="G12" s="76" t="s">
        <v>51</v>
      </c>
      <c r="H12" s="75">
        <v>3.5</v>
      </c>
      <c r="I12" s="75">
        <v>0</v>
      </c>
      <c r="J12" s="75">
        <v>22</v>
      </c>
      <c r="K12" s="75">
        <v>22.5</v>
      </c>
      <c r="L12" s="101">
        <v>8.25</v>
      </c>
      <c r="M12" s="105"/>
    </row>
    <row r="13" spans="1:13" x14ac:dyDescent="0.35">
      <c r="A13" s="75">
        <v>9</v>
      </c>
      <c r="B13" s="75">
        <v>16</v>
      </c>
      <c r="C13" s="76" t="s">
        <v>411</v>
      </c>
      <c r="D13" s="75" t="s">
        <v>5</v>
      </c>
      <c r="E13" s="76" t="s">
        <v>464</v>
      </c>
      <c r="F13" s="77">
        <v>0</v>
      </c>
      <c r="G13" s="76" t="s">
        <v>67</v>
      </c>
      <c r="H13" s="75">
        <v>3.5</v>
      </c>
      <c r="I13" s="75">
        <v>0</v>
      </c>
      <c r="J13" s="75">
        <v>21</v>
      </c>
      <c r="K13" s="75">
        <v>23.5</v>
      </c>
      <c r="L13" s="101">
        <v>11.75</v>
      </c>
      <c r="M13" s="105"/>
    </row>
    <row r="14" spans="1:13" x14ac:dyDescent="0.35">
      <c r="A14" s="75">
        <v>10</v>
      </c>
      <c r="B14" s="75">
        <v>12</v>
      </c>
      <c r="C14" s="76" t="s">
        <v>422</v>
      </c>
      <c r="D14" s="75" t="s">
        <v>5</v>
      </c>
      <c r="E14" s="76" t="s">
        <v>464</v>
      </c>
      <c r="F14" s="77">
        <v>0</v>
      </c>
      <c r="G14" s="76" t="s">
        <v>35</v>
      </c>
      <c r="H14" s="75">
        <v>3.5</v>
      </c>
      <c r="I14" s="75">
        <v>0</v>
      </c>
      <c r="J14" s="75">
        <v>20.5</v>
      </c>
      <c r="K14" s="75">
        <v>23</v>
      </c>
      <c r="L14" s="101">
        <v>10</v>
      </c>
      <c r="M14" s="105" t="s">
        <v>553</v>
      </c>
    </row>
    <row r="15" spans="1:13" x14ac:dyDescent="0.35">
      <c r="A15" s="75">
        <v>11</v>
      </c>
      <c r="B15" s="75">
        <v>13</v>
      </c>
      <c r="C15" s="76" t="s">
        <v>432</v>
      </c>
      <c r="D15" s="75" t="s">
        <v>5</v>
      </c>
      <c r="E15" s="76" t="s">
        <v>464</v>
      </c>
      <c r="F15" s="77">
        <v>0</v>
      </c>
      <c r="G15" s="76" t="s">
        <v>41</v>
      </c>
      <c r="H15" s="75">
        <v>3.5</v>
      </c>
      <c r="I15" s="75">
        <v>0</v>
      </c>
      <c r="J15" s="75">
        <v>20.5</v>
      </c>
      <c r="K15" s="75">
        <v>23</v>
      </c>
      <c r="L15" s="101">
        <v>9</v>
      </c>
      <c r="M15" s="105"/>
    </row>
    <row r="16" spans="1:13" x14ac:dyDescent="0.35">
      <c r="A16" s="75">
        <v>12</v>
      </c>
      <c r="B16" s="75">
        <v>10</v>
      </c>
      <c r="C16" s="76" t="s">
        <v>183</v>
      </c>
      <c r="D16" s="75" t="s">
        <v>5</v>
      </c>
      <c r="E16" s="76" t="s">
        <v>464</v>
      </c>
      <c r="F16" s="77">
        <v>1002</v>
      </c>
      <c r="G16" s="76" t="s">
        <v>41</v>
      </c>
      <c r="H16" s="75">
        <v>3</v>
      </c>
      <c r="I16" s="75">
        <v>0</v>
      </c>
      <c r="J16" s="75">
        <v>20.5</v>
      </c>
      <c r="K16" s="75">
        <v>21</v>
      </c>
      <c r="L16" s="101">
        <v>5.5</v>
      </c>
      <c r="M16" s="105"/>
    </row>
    <row r="17" spans="1:13" x14ac:dyDescent="0.35">
      <c r="A17" s="75">
        <v>13</v>
      </c>
      <c r="B17" s="75">
        <v>8</v>
      </c>
      <c r="C17" s="76" t="s">
        <v>107</v>
      </c>
      <c r="D17" s="75" t="s">
        <v>5</v>
      </c>
      <c r="E17" s="76" t="s">
        <v>464</v>
      </c>
      <c r="F17" s="77">
        <v>1057</v>
      </c>
      <c r="G17" s="76" t="s">
        <v>51</v>
      </c>
      <c r="H17" s="75">
        <v>3</v>
      </c>
      <c r="I17" s="75">
        <v>0</v>
      </c>
      <c r="J17" s="75">
        <v>20</v>
      </c>
      <c r="K17" s="75">
        <v>20.5</v>
      </c>
      <c r="L17" s="101">
        <v>5.75</v>
      </c>
      <c r="M17" s="105"/>
    </row>
    <row r="18" spans="1:13" x14ac:dyDescent="0.35">
      <c r="A18" s="75">
        <v>14</v>
      </c>
      <c r="B18" s="75">
        <v>11</v>
      </c>
      <c r="C18" s="76" t="s">
        <v>420</v>
      </c>
      <c r="D18" s="75" t="s">
        <v>5</v>
      </c>
      <c r="E18" s="76" t="s">
        <v>464</v>
      </c>
      <c r="F18" s="77">
        <v>0</v>
      </c>
      <c r="G18" s="76" t="s">
        <v>41</v>
      </c>
      <c r="H18" s="75">
        <v>3</v>
      </c>
      <c r="I18" s="75">
        <v>0</v>
      </c>
      <c r="J18" s="75">
        <v>20</v>
      </c>
      <c r="K18" s="75">
        <v>20.5</v>
      </c>
      <c r="L18" s="101">
        <v>5.5</v>
      </c>
      <c r="M18" s="105"/>
    </row>
    <row r="19" spans="1:13" x14ac:dyDescent="0.35">
      <c r="A19" s="75">
        <v>15</v>
      </c>
      <c r="B19" s="75">
        <v>14</v>
      </c>
      <c r="C19" s="76" t="s">
        <v>482</v>
      </c>
      <c r="D19" s="75" t="s">
        <v>5</v>
      </c>
      <c r="E19" s="76" t="s">
        <v>464</v>
      </c>
      <c r="F19" s="77">
        <v>0</v>
      </c>
      <c r="G19" s="76" t="s">
        <v>51</v>
      </c>
      <c r="H19" s="75">
        <v>1</v>
      </c>
      <c r="I19" s="75">
        <v>0</v>
      </c>
      <c r="J19" s="75">
        <v>18.5</v>
      </c>
      <c r="K19" s="75">
        <v>20</v>
      </c>
      <c r="L19" s="101">
        <v>1.5</v>
      </c>
      <c r="M19" s="105"/>
    </row>
    <row r="20" spans="1:13" x14ac:dyDescent="0.35">
      <c r="A20" s="75">
        <v>16</v>
      </c>
      <c r="B20" s="75">
        <v>9</v>
      </c>
      <c r="C20" s="76" t="s">
        <v>121</v>
      </c>
      <c r="D20" s="75" t="s">
        <v>5</v>
      </c>
      <c r="E20" s="76" t="s">
        <v>464</v>
      </c>
      <c r="F20" s="77">
        <v>1036</v>
      </c>
      <c r="G20" s="76" t="s">
        <v>41</v>
      </c>
      <c r="H20" s="75">
        <v>0</v>
      </c>
      <c r="I20" s="75">
        <v>0</v>
      </c>
      <c r="J20" s="75">
        <v>19.5</v>
      </c>
      <c r="K20" s="75">
        <v>20.5</v>
      </c>
      <c r="L20" s="101">
        <v>0</v>
      </c>
      <c r="M20" s="105"/>
    </row>
    <row r="22" spans="1:13" x14ac:dyDescent="0.35">
      <c r="A22" s="72" t="s">
        <v>471</v>
      </c>
    </row>
    <row r="23" spans="1:13" x14ac:dyDescent="0.35">
      <c r="A23" s="78" t="s">
        <v>472</v>
      </c>
    </row>
    <row r="24" spans="1:13" x14ac:dyDescent="0.35">
      <c r="A24" s="78" t="s">
        <v>473</v>
      </c>
    </row>
    <row r="25" spans="1:13" x14ac:dyDescent="0.35">
      <c r="A25" s="78" t="s">
        <v>474</v>
      </c>
    </row>
    <row r="26" spans="1:13" x14ac:dyDescent="0.35">
      <c r="A26" s="78" t="s">
        <v>475</v>
      </c>
    </row>
    <row r="28" spans="1:13" x14ac:dyDescent="0.35">
      <c r="A28" s="79" t="s">
        <v>483</v>
      </c>
    </row>
  </sheetData>
  <hyperlinks>
    <hyperlink ref="A28:L28" r:id="rId1" display="Všechny detaily tohoto turnaje naleznete pod  http://chess-results.com/tnr627927.aspx?lan=5" xr:uid="{FC5154DF-ED69-4FB9-82B8-E4633B17C70E}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3B078-3FD5-4A0D-AEB5-44A8AED97EA2}">
  <dimension ref="A1:M21"/>
  <sheetViews>
    <sheetView workbookViewId="0"/>
  </sheetViews>
  <sheetFormatPr defaultRowHeight="14.5" x14ac:dyDescent="0.35"/>
  <cols>
    <col min="1" max="1" width="4.81640625" customWidth="1"/>
    <col min="2" max="2" width="4.1796875" bestFit="1" customWidth="1"/>
    <col min="3" max="3" width="16.54296875" bestFit="1" customWidth="1"/>
    <col min="4" max="4" width="5.26953125" bestFit="1" customWidth="1"/>
    <col min="5" max="5" width="4" bestFit="1" customWidth="1"/>
    <col min="6" max="6" width="5" bestFit="1" customWidth="1"/>
    <col min="7" max="7" width="29.453125" bestFit="1" customWidth="1"/>
    <col min="8" max="8" width="5.453125" bestFit="1" customWidth="1"/>
    <col min="9" max="9" width="4.54296875" bestFit="1" customWidth="1"/>
    <col min="10" max="12" width="5" bestFit="1" customWidth="1"/>
    <col min="13" max="13" width="16.54296875" style="6" bestFit="1" customWidth="1"/>
  </cols>
  <sheetData>
    <row r="1" spans="1:13" x14ac:dyDescent="0.35">
      <c r="A1" s="72" t="s">
        <v>484</v>
      </c>
    </row>
    <row r="2" spans="1:13" x14ac:dyDescent="0.35">
      <c r="A2" s="73" t="s">
        <v>485</v>
      </c>
    </row>
    <row r="3" spans="1:13" x14ac:dyDescent="0.35">
      <c r="A3" s="72" t="s">
        <v>452</v>
      </c>
    </row>
    <row r="4" spans="1:13" x14ac:dyDescent="0.35">
      <c r="A4" s="74" t="s">
        <v>453</v>
      </c>
      <c r="B4" s="80" t="s">
        <v>454</v>
      </c>
      <c r="C4" s="81" t="s">
        <v>14</v>
      </c>
      <c r="D4" s="80" t="s">
        <v>455</v>
      </c>
      <c r="E4" s="81" t="s">
        <v>456</v>
      </c>
      <c r="F4" s="82" t="s">
        <v>457</v>
      </c>
      <c r="G4" s="81" t="s">
        <v>458</v>
      </c>
      <c r="H4" s="80" t="s">
        <v>459</v>
      </c>
      <c r="I4" s="80" t="s">
        <v>460</v>
      </c>
      <c r="J4" s="80" t="s">
        <v>461</v>
      </c>
      <c r="K4" s="80" t="s">
        <v>462</v>
      </c>
      <c r="L4" s="100" t="s">
        <v>463</v>
      </c>
      <c r="M4" s="102" t="s">
        <v>477</v>
      </c>
    </row>
    <row r="5" spans="1:13" x14ac:dyDescent="0.35">
      <c r="A5" s="75">
        <v>1</v>
      </c>
      <c r="B5" s="75">
        <v>1</v>
      </c>
      <c r="C5" s="76" t="s">
        <v>49</v>
      </c>
      <c r="D5" s="75" t="s">
        <v>6</v>
      </c>
      <c r="E5" s="76" t="s">
        <v>464</v>
      </c>
      <c r="F5" s="77">
        <v>1776</v>
      </c>
      <c r="G5" s="76" t="s">
        <v>41</v>
      </c>
      <c r="H5" s="75">
        <v>4.5</v>
      </c>
      <c r="I5" s="75">
        <v>0</v>
      </c>
      <c r="J5" s="75">
        <v>18</v>
      </c>
      <c r="K5" s="75">
        <v>20</v>
      </c>
      <c r="L5" s="101">
        <v>14.5</v>
      </c>
      <c r="M5" s="105">
        <v>1</v>
      </c>
    </row>
    <row r="6" spans="1:13" x14ac:dyDescent="0.35">
      <c r="A6" s="75">
        <v>2</v>
      </c>
      <c r="B6" s="75">
        <v>8</v>
      </c>
      <c r="C6" s="76" t="s">
        <v>399</v>
      </c>
      <c r="D6" s="75" t="s">
        <v>6</v>
      </c>
      <c r="E6" s="76" t="s">
        <v>464</v>
      </c>
      <c r="F6" s="77">
        <v>0</v>
      </c>
      <c r="G6" s="76" t="s">
        <v>481</v>
      </c>
      <c r="H6" s="75">
        <v>4</v>
      </c>
      <c r="I6" s="75">
        <v>0</v>
      </c>
      <c r="J6" s="75">
        <v>18.5</v>
      </c>
      <c r="K6" s="75">
        <v>20</v>
      </c>
      <c r="L6" s="101">
        <v>11.5</v>
      </c>
      <c r="M6" s="105">
        <v>2</v>
      </c>
    </row>
    <row r="7" spans="1:13" x14ac:dyDescent="0.35">
      <c r="A7" s="75">
        <v>3</v>
      </c>
      <c r="B7" s="75">
        <v>3</v>
      </c>
      <c r="C7" s="76" t="s">
        <v>181</v>
      </c>
      <c r="D7" s="75" t="s">
        <v>6</v>
      </c>
      <c r="E7" s="76" t="s">
        <v>464</v>
      </c>
      <c r="F7" s="77">
        <v>1342</v>
      </c>
      <c r="G7" s="76" t="s">
        <v>35</v>
      </c>
      <c r="H7" s="75">
        <v>4</v>
      </c>
      <c r="I7" s="75">
        <v>0</v>
      </c>
      <c r="J7" s="75">
        <v>16.5</v>
      </c>
      <c r="K7" s="75">
        <v>17.5</v>
      </c>
      <c r="L7" s="101">
        <v>10</v>
      </c>
      <c r="M7" s="105" t="s">
        <v>552</v>
      </c>
    </row>
    <row r="8" spans="1:13" x14ac:dyDescent="0.35">
      <c r="A8" s="75">
        <v>4</v>
      </c>
      <c r="B8" s="75">
        <v>6</v>
      </c>
      <c r="C8" s="76" t="s">
        <v>131</v>
      </c>
      <c r="D8" s="75" t="s">
        <v>6</v>
      </c>
      <c r="E8" s="76" t="s">
        <v>464</v>
      </c>
      <c r="F8" s="77">
        <v>1162</v>
      </c>
      <c r="G8" s="76" t="s">
        <v>41</v>
      </c>
      <c r="H8" s="75">
        <v>4</v>
      </c>
      <c r="I8" s="75">
        <v>0</v>
      </c>
      <c r="J8" s="75">
        <v>16</v>
      </c>
      <c r="K8" s="75">
        <v>17.5</v>
      </c>
      <c r="L8" s="101">
        <v>11</v>
      </c>
      <c r="M8" s="105" t="s">
        <v>552</v>
      </c>
    </row>
    <row r="9" spans="1:13" x14ac:dyDescent="0.35">
      <c r="A9" s="75">
        <v>5</v>
      </c>
      <c r="B9" s="75">
        <v>2</v>
      </c>
      <c r="C9" s="76" t="s">
        <v>58</v>
      </c>
      <c r="D9" s="75" t="s">
        <v>6</v>
      </c>
      <c r="E9" s="76" t="s">
        <v>464</v>
      </c>
      <c r="F9" s="77">
        <v>1492</v>
      </c>
      <c r="G9" s="76" t="s">
        <v>35</v>
      </c>
      <c r="H9" s="75">
        <v>4</v>
      </c>
      <c r="I9" s="75">
        <v>0</v>
      </c>
      <c r="J9" s="75">
        <v>15</v>
      </c>
      <c r="K9" s="75">
        <v>16</v>
      </c>
      <c r="L9" s="101">
        <v>9</v>
      </c>
      <c r="M9" s="105" t="s">
        <v>554</v>
      </c>
    </row>
    <row r="10" spans="1:13" x14ac:dyDescent="0.35">
      <c r="A10" s="75">
        <v>6</v>
      </c>
      <c r="B10" s="75">
        <v>4</v>
      </c>
      <c r="C10" s="76" t="s">
        <v>102</v>
      </c>
      <c r="D10" s="75" t="s">
        <v>6</v>
      </c>
      <c r="E10" s="76" t="s">
        <v>464</v>
      </c>
      <c r="F10" s="77">
        <v>1334</v>
      </c>
      <c r="G10" s="76" t="s">
        <v>103</v>
      </c>
      <c r="H10" s="75">
        <v>3.5</v>
      </c>
      <c r="I10" s="75">
        <v>0</v>
      </c>
      <c r="J10" s="75">
        <v>15.5</v>
      </c>
      <c r="K10" s="75">
        <v>16.5</v>
      </c>
      <c r="L10" s="101">
        <v>6.5</v>
      </c>
      <c r="M10" s="105">
        <v>3</v>
      </c>
    </row>
    <row r="11" spans="1:13" x14ac:dyDescent="0.35">
      <c r="A11" s="75">
        <v>7</v>
      </c>
      <c r="B11" s="75">
        <v>5</v>
      </c>
      <c r="C11" s="76" t="s">
        <v>54</v>
      </c>
      <c r="D11" s="75" t="s">
        <v>6</v>
      </c>
      <c r="E11" s="76" t="s">
        <v>464</v>
      </c>
      <c r="F11" s="77">
        <v>1287</v>
      </c>
      <c r="G11" s="76" t="s">
        <v>33</v>
      </c>
      <c r="H11" s="75">
        <v>3</v>
      </c>
      <c r="I11" s="75">
        <v>0</v>
      </c>
      <c r="J11" s="75">
        <v>17</v>
      </c>
      <c r="K11" s="75">
        <v>18.5</v>
      </c>
      <c r="L11" s="101">
        <v>7</v>
      </c>
      <c r="M11" s="105">
        <v>4</v>
      </c>
    </row>
    <row r="12" spans="1:13" x14ac:dyDescent="0.35">
      <c r="A12" s="75">
        <v>8</v>
      </c>
      <c r="B12" s="75">
        <v>9</v>
      </c>
      <c r="C12" s="76" t="s">
        <v>486</v>
      </c>
      <c r="D12" s="75" t="s">
        <v>6</v>
      </c>
      <c r="E12" s="76" t="s">
        <v>464</v>
      </c>
      <c r="F12" s="77">
        <v>0</v>
      </c>
      <c r="G12" s="76" t="s">
        <v>45</v>
      </c>
      <c r="H12" s="75">
        <v>2</v>
      </c>
      <c r="I12" s="75">
        <v>0</v>
      </c>
      <c r="J12" s="75">
        <v>17</v>
      </c>
      <c r="K12" s="75">
        <v>18</v>
      </c>
      <c r="L12" s="101">
        <v>3.5</v>
      </c>
      <c r="M12" s="105">
        <v>5</v>
      </c>
    </row>
    <row r="13" spans="1:13" x14ac:dyDescent="0.35">
      <c r="A13" s="75">
        <v>9</v>
      </c>
      <c r="B13" s="75">
        <v>7</v>
      </c>
      <c r="C13" s="76" t="s">
        <v>487</v>
      </c>
      <c r="D13" s="75" t="s">
        <v>6</v>
      </c>
      <c r="E13" s="76" t="s">
        <v>464</v>
      </c>
      <c r="F13" s="77">
        <v>0</v>
      </c>
      <c r="G13" s="76" t="s">
        <v>469</v>
      </c>
      <c r="H13" s="75">
        <v>1</v>
      </c>
      <c r="I13" s="75">
        <v>0</v>
      </c>
      <c r="J13" s="75">
        <v>15</v>
      </c>
      <c r="K13" s="75">
        <v>16.5</v>
      </c>
      <c r="L13" s="101">
        <v>2</v>
      </c>
      <c r="M13" s="105">
        <v>6</v>
      </c>
    </row>
    <row r="15" spans="1:13" x14ac:dyDescent="0.35">
      <c r="A15" s="72" t="s">
        <v>471</v>
      </c>
    </row>
    <row r="16" spans="1:13" x14ac:dyDescent="0.35">
      <c r="A16" s="78" t="s">
        <v>472</v>
      </c>
    </row>
    <row r="17" spans="1:1" x14ac:dyDescent="0.35">
      <c r="A17" s="78" t="s">
        <v>473</v>
      </c>
    </row>
    <row r="18" spans="1:1" x14ac:dyDescent="0.35">
      <c r="A18" s="78" t="s">
        <v>474</v>
      </c>
    </row>
    <row r="19" spans="1:1" x14ac:dyDescent="0.35">
      <c r="A19" s="78" t="s">
        <v>475</v>
      </c>
    </row>
    <row r="21" spans="1:1" x14ac:dyDescent="0.35">
      <c r="A21" s="79" t="s">
        <v>488</v>
      </c>
    </row>
  </sheetData>
  <hyperlinks>
    <hyperlink ref="A21:L21" r:id="rId1" display="Všechny detaily tohoto turnaje naleznete pod  http://chess-results.com/tnr628532.aspx?lan=5" xr:uid="{E5289B0C-AE25-42FB-86FA-DAC7445CDB78}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15F4-567E-4F17-80A3-F4B9C57D9CAA}">
  <dimension ref="A1:K17"/>
  <sheetViews>
    <sheetView workbookViewId="0"/>
  </sheetViews>
  <sheetFormatPr defaultRowHeight="14.5" x14ac:dyDescent="0.35"/>
  <cols>
    <col min="1" max="1" width="5" customWidth="1"/>
    <col min="2" max="2" width="4.1796875" bestFit="1" customWidth="1"/>
    <col min="3" max="3" width="14.54296875" bestFit="1" customWidth="1"/>
    <col min="4" max="4" width="5.26953125" bestFit="1" customWidth="1"/>
    <col min="5" max="5" width="4" bestFit="1" customWidth="1"/>
    <col min="6" max="6" width="5" bestFit="1" customWidth="1"/>
    <col min="7" max="7" width="21.81640625" bestFit="1" customWidth="1"/>
    <col min="8" max="8" width="5.453125" bestFit="1" customWidth="1"/>
    <col min="9" max="9" width="6" bestFit="1" customWidth="1"/>
    <col min="10" max="10" width="4.54296875" bestFit="1" customWidth="1"/>
    <col min="11" max="11" width="9.1796875" style="6"/>
  </cols>
  <sheetData>
    <row r="1" spans="1:11" x14ac:dyDescent="0.35">
      <c r="A1" s="72" t="s">
        <v>489</v>
      </c>
    </row>
    <row r="2" spans="1:11" x14ac:dyDescent="0.35">
      <c r="A2" s="73" t="s">
        <v>490</v>
      </c>
    </row>
    <row r="3" spans="1:11" x14ac:dyDescent="0.35">
      <c r="A3" s="72" t="s">
        <v>480</v>
      </c>
    </row>
    <row r="4" spans="1:11" x14ac:dyDescent="0.35">
      <c r="A4" s="80" t="s">
        <v>453</v>
      </c>
      <c r="B4" s="80" t="s">
        <v>454</v>
      </c>
      <c r="C4" s="81" t="s">
        <v>14</v>
      </c>
      <c r="D4" s="80" t="s">
        <v>455</v>
      </c>
      <c r="E4" s="81" t="s">
        <v>456</v>
      </c>
      <c r="F4" s="82" t="s">
        <v>457</v>
      </c>
      <c r="G4" s="81" t="s">
        <v>458</v>
      </c>
      <c r="H4" s="80" t="s">
        <v>459</v>
      </c>
      <c r="I4" s="80" t="s">
        <v>460</v>
      </c>
      <c r="J4" s="100" t="s">
        <v>461</v>
      </c>
      <c r="K4" s="102" t="s">
        <v>477</v>
      </c>
    </row>
    <row r="5" spans="1:11" x14ac:dyDescent="0.35">
      <c r="A5" s="75">
        <v>1</v>
      </c>
      <c r="B5" s="75">
        <v>2</v>
      </c>
      <c r="C5" s="76" t="s">
        <v>165</v>
      </c>
      <c r="D5" s="75" t="s">
        <v>7</v>
      </c>
      <c r="E5" s="76" t="s">
        <v>464</v>
      </c>
      <c r="F5" s="77">
        <v>1473</v>
      </c>
      <c r="G5" s="76" t="s">
        <v>37</v>
      </c>
      <c r="H5" s="75">
        <v>5.5</v>
      </c>
      <c r="I5" s="75">
        <v>13.25</v>
      </c>
      <c r="J5" s="101">
        <v>0</v>
      </c>
      <c r="K5" s="105">
        <v>1</v>
      </c>
    </row>
    <row r="6" spans="1:11" x14ac:dyDescent="0.35">
      <c r="A6" s="75">
        <v>2</v>
      </c>
      <c r="B6" s="75">
        <v>7</v>
      </c>
      <c r="C6" s="76" t="s">
        <v>133</v>
      </c>
      <c r="D6" s="75" t="s">
        <v>7</v>
      </c>
      <c r="E6" s="76" t="s">
        <v>464</v>
      </c>
      <c r="F6" s="77">
        <v>1338</v>
      </c>
      <c r="G6" s="76" t="s">
        <v>33</v>
      </c>
      <c r="H6" s="75">
        <v>4.5</v>
      </c>
      <c r="I6" s="75">
        <v>11.75</v>
      </c>
      <c r="J6" s="101">
        <v>0</v>
      </c>
      <c r="K6" s="105">
        <v>2</v>
      </c>
    </row>
    <row r="7" spans="1:11" x14ac:dyDescent="0.35">
      <c r="A7" s="75">
        <v>3</v>
      </c>
      <c r="B7" s="75">
        <v>3</v>
      </c>
      <c r="C7" s="76" t="s">
        <v>311</v>
      </c>
      <c r="D7" s="75" t="s">
        <v>7</v>
      </c>
      <c r="E7" s="76" t="s">
        <v>464</v>
      </c>
      <c r="F7" s="77">
        <v>1164</v>
      </c>
      <c r="G7" s="76" t="s">
        <v>51</v>
      </c>
      <c r="H7" s="75">
        <v>4</v>
      </c>
      <c r="I7" s="75">
        <v>7</v>
      </c>
      <c r="J7" s="101">
        <v>0</v>
      </c>
      <c r="K7" s="105">
        <v>3</v>
      </c>
    </row>
    <row r="8" spans="1:11" x14ac:dyDescent="0.35">
      <c r="A8" s="75">
        <v>4</v>
      </c>
      <c r="B8" s="75">
        <v>4</v>
      </c>
      <c r="C8" s="76" t="s">
        <v>274</v>
      </c>
      <c r="D8" s="75" t="s">
        <v>7</v>
      </c>
      <c r="E8" s="76" t="s">
        <v>464</v>
      </c>
      <c r="F8" s="77">
        <v>1359</v>
      </c>
      <c r="G8" s="76" t="s">
        <v>103</v>
      </c>
      <c r="H8" s="75">
        <v>2.5</v>
      </c>
      <c r="I8" s="75">
        <v>3.25</v>
      </c>
      <c r="J8" s="101">
        <v>0.5</v>
      </c>
      <c r="K8" s="105">
        <v>4</v>
      </c>
    </row>
    <row r="9" spans="1:11" x14ac:dyDescent="0.35">
      <c r="A9" s="75"/>
      <c r="B9" s="75">
        <v>6</v>
      </c>
      <c r="C9" s="76" t="s">
        <v>214</v>
      </c>
      <c r="D9" s="75" t="s">
        <v>7</v>
      </c>
      <c r="E9" s="76" t="s">
        <v>464</v>
      </c>
      <c r="F9" s="77">
        <v>1388</v>
      </c>
      <c r="G9" s="76" t="s">
        <v>33</v>
      </c>
      <c r="H9" s="75">
        <v>2.5</v>
      </c>
      <c r="I9" s="75">
        <v>3.25</v>
      </c>
      <c r="J9" s="101">
        <v>0.5</v>
      </c>
      <c r="K9" s="105">
        <v>5</v>
      </c>
    </row>
    <row r="10" spans="1:11" x14ac:dyDescent="0.35">
      <c r="A10" s="75">
        <v>6</v>
      </c>
      <c r="B10" s="75">
        <v>1</v>
      </c>
      <c r="C10" s="76" t="s">
        <v>440</v>
      </c>
      <c r="D10" s="75" t="s">
        <v>7</v>
      </c>
      <c r="E10" s="76" t="s">
        <v>464</v>
      </c>
      <c r="F10" s="77">
        <v>0</v>
      </c>
      <c r="G10" s="76" t="s">
        <v>35</v>
      </c>
      <c r="H10" s="75">
        <v>2</v>
      </c>
      <c r="I10" s="75">
        <v>4.5</v>
      </c>
      <c r="J10" s="101">
        <v>0</v>
      </c>
      <c r="K10" s="105">
        <v>6</v>
      </c>
    </row>
    <row r="11" spans="1:11" x14ac:dyDescent="0.35">
      <c r="A11" s="75">
        <v>7</v>
      </c>
      <c r="B11" s="75">
        <v>5</v>
      </c>
      <c r="C11" s="76" t="s">
        <v>417</v>
      </c>
      <c r="D11" s="75" t="s">
        <v>7</v>
      </c>
      <c r="E11" s="76" t="s">
        <v>464</v>
      </c>
      <c r="F11" s="77">
        <v>0</v>
      </c>
      <c r="G11" s="76" t="s">
        <v>37</v>
      </c>
      <c r="H11" s="75">
        <v>0</v>
      </c>
      <c r="I11" s="75">
        <v>0</v>
      </c>
      <c r="J11" s="101">
        <v>0</v>
      </c>
      <c r="K11" s="105"/>
    </row>
    <row r="13" spans="1:11" x14ac:dyDescent="0.35">
      <c r="A13" s="72" t="s">
        <v>471</v>
      </c>
    </row>
    <row r="14" spans="1:11" x14ac:dyDescent="0.35">
      <c r="A14" s="78" t="s">
        <v>491</v>
      </c>
    </row>
    <row r="15" spans="1:11" x14ac:dyDescent="0.35">
      <c r="A15" s="78" t="s">
        <v>492</v>
      </c>
    </row>
    <row r="17" spans="1:1" x14ac:dyDescent="0.35">
      <c r="A17" s="79" t="s">
        <v>493</v>
      </c>
    </row>
  </sheetData>
  <hyperlinks>
    <hyperlink ref="A17:J17" r:id="rId1" display="Všechny detaily tohoto turnaje naleznete pod  http://chess-results.com/tnr628490.aspx?lan=5" xr:uid="{37A98758-00AD-480F-8D07-8E3AA3798DC3}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54585-DEA8-4CF7-BE4A-F154CA887E03}">
  <dimension ref="A1:O26"/>
  <sheetViews>
    <sheetView workbookViewId="0">
      <selection activeCell="M10" sqref="M10"/>
    </sheetView>
  </sheetViews>
  <sheetFormatPr defaultRowHeight="14.5" x14ac:dyDescent="0.35"/>
  <cols>
    <col min="1" max="1" width="6" customWidth="1"/>
    <col min="2" max="2" width="4.1796875" bestFit="1" customWidth="1"/>
    <col min="3" max="3" width="14.81640625" bestFit="1" customWidth="1"/>
    <col min="4" max="4" width="5.26953125" bestFit="1" customWidth="1"/>
    <col min="5" max="5" width="4" bestFit="1" customWidth="1"/>
    <col min="6" max="6" width="5" bestFit="1" customWidth="1"/>
    <col min="7" max="7" width="29.453125" bestFit="1" customWidth="1"/>
    <col min="8" max="8" width="5.453125" bestFit="1" customWidth="1"/>
    <col min="9" max="9" width="4.54296875" bestFit="1" customWidth="1"/>
    <col min="10" max="11" width="5" bestFit="1" customWidth="1"/>
    <col min="12" max="12" width="6" bestFit="1" customWidth="1"/>
    <col min="13" max="13" width="9.1796875" style="6"/>
  </cols>
  <sheetData>
    <row r="1" spans="1:15" x14ac:dyDescent="0.35">
      <c r="A1" s="72" t="s">
        <v>494</v>
      </c>
    </row>
    <row r="2" spans="1:15" x14ac:dyDescent="0.35">
      <c r="A2" s="73" t="s">
        <v>495</v>
      </c>
    </row>
    <row r="3" spans="1:15" x14ac:dyDescent="0.35">
      <c r="A3" s="72" t="s">
        <v>480</v>
      </c>
    </row>
    <row r="4" spans="1:15" x14ac:dyDescent="0.35">
      <c r="A4" s="80" t="s">
        <v>453</v>
      </c>
      <c r="B4" s="80" t="s">
        <v>454</v>
      </c>
      <c r="C4" s="81" t="s">
        <v>14</v>
      </c>
      <c r="D4" s="80" t="s">
        <v>455</v>
      </c>
      <c r="E4" s="81" t="s">
        <v>456</v>
      </c>
      <c r="F4" s="82" t="s">
        <v>457</v>
      </c>
      <c r="G4" s="81" t="s">
        <v>458</v>
      </c>
      <c r="H4" s="80" t="s">
        <v>459</v>
      </c>
      <c r="I4" s="80" t="s">
        <v>460</v>
      </c>
      <c r="J4" s="80" t="s">
        <v>461</v>
      </c>
      <c r="K4" s="80" t="s">
        <v>462</v>
      </c>
      <c r="L4" s="100" t="s">
        <v>463</v>
      </c>
      <c r="M4" s="102" t="s">
        <v>477</v>
      </c>
    </row>
    <row r="5" spans="1:15" x14ac:dyDescent="0.35">
      <c r="A5" s="75">
        <v>1</v>
      </c>
      <c r="B5" s="75">
        <v>3</v>
      </c>
      <c r="C5" s="76" t="s">
        <v>81</v>
      </c>
      <c r="D5" s="75" t="s">
        <v>12</v>
      </c>
      <c r="E5" s="76" t="s">
        <v>464</v>
      </c>
      <c r="F5" s="77">
        <v>1749</v>
      </c>
      <c r="G5" s="76" t="s">
        <v>67</v>
      </c>
      <c r="H5" s="75">
        <v>6.5</v>
      </c>
      <c r="I5" s="75">
        <v>0</v>
      </c>
      <c r="J5" s="75">
        <v>26</v>
      </c>
      <c r="K5" s="75">
        <v>29</v>
      </c>
      <c r="L5" s="101">
        <v>26.75</v>
      </c>
      <c r="M5" s="105">
        <v>1</v>
      </c>
      <c r="N5" t="s">
        <v>12</v>
      </c>
      <c r="O5" t="s">
        <v>558</v>
      </c>
    </row>
    <row r="6" spans="1:15" x14ac:dyDescent="0.35">
      <c r="A6" s="75">
        <v>2</v>
      </c>
      <c r="B6" s="75">
        <v>2</v>
      </c>
      <c r="C6" s="76" t="s">
        <v>82</v>
      </c>
      <c r="D6" s="75" t="s">
        <v>12</v>
      </c>
      <c r="E6" s="76" t="s">
        <v>464</v>
      </c>
      <c r="F6" s="77">
        <v>1813</v>
      </c>
      <c r="G6" s="76" t="s">
        <v>45</v>
      </c>
      <c r="H6" s="75">
        <v>5.5</v>
      </c>
      <c r="I6" s="75">
        <v>0.5</v>
      </c>
      <c r="J6" s="75">
        <v>27</v>
      </c>
      <c r="K6" s="75">
        <v>28</v>
      </c>
      <c r="L6" s="101">
        <v>18.75</v>
      </c>
      <c r="M6" s="105">
        <v>2</v>
      </c>
      <c r="N6" t="s">
        <v>13</v>
      </c>
    </row>
    <row r="7" spans="1:15" x14ac:dyDescent="0.35">
      <c r="A7" s="75">
        <v>3</v>
      </c>
      <c r="B7" s="75">
        <v>1</v>
      </c>
      <c r="C7" s="76" t="s">
        <v>221</v>
      </c>
      <c r="D7" s="75" t="s">
        <v>13</v>
      </c>
      <c r="E7" s="76" t="s">
        <v>464</v>
      </c>
      <c r="F7" s="77">
        <v>1864</v>
      </c>
      <c r="G7" s="76" t="s">
        <v>45</v>
      </c>
      <c r="H7" s="75">
        <v>5.5</v>
      </c>
      <c r="I7" s="75">
        <v>0.5</v>
      </c>
      <c r="J7" s="75">
        <v>26.5</v>
      </c>
      <c r="K7" s="75">
        <v>28</v>
      </c>
      <c r="L7" s="101">
        <v>18.75</v>
      </c>
      <c r="M7" s="105">
        <v>1</v>
      </c>
      <c r="N7" t="s">
        <v>13</v>
      </c>
      <c r="O7" t="s">
        <v>558</v>
      </c>
    </row>
    <row r="8" spans="1:15" x14ac:dyDescent="0.35">
      <c r="A8" s="75">
        <v>4</v>
      </c>
      <c r="B8" s="75">
        <v>6</v>
      </c>
      <c r="C8" s="76" t="s">
        <v>84</v>
      </c>
      <c r="D8" s="75" t="s">
        <v>12</v>
      </c>
      <c r="E8" s="76" t="s">
        <v>464</v>
      </c>
      <c r="F8" s="77">
        <v>1623</v>
      </c>
      <c r="G8" s="76" t="s">
        <v>35</v>
      </c>
      <c r="H8" s="75">
        <v>4.5</v>
      </c>
      <c r="I8" s="75">
        <v>0</v>
      </c>
      <c r="J8" s="75">
        <v>26.5</v>
      </c>
      <c r="K8" s="75">
        <v>28</v>
      </c>
      <c r="L8" s="101">
        <v>13.75</v>
      </c>
      <c r="M8" s="105">
        <v>3</v>
      </c>
      <c r="N8" t="s">
        <v>13</v>
      </c>
    </row>
    <row r="9" spans="1:15" x14ac:dyDescent="0.35">
      <c r="A9" s="75">
        <v>5</v>
      </c>
      <c r="B9" s="75">
        <v>12</v>
      </c>
      <c r="C9" s="76" t="s">
        <v>436</v>
      </c>
      <c r="D9" s="75" t="s">
        <v>12</v>
      </c>
      <c r="E9" s="76" t="s">
        <v>464</v>
      </c>
      <c r="F9" s="77">
        <v>0</v>
      </c>
      <c r="G9" s="76" t="s">
        <v>35</v>
      </c>
      <c r="H9" s="75">
        <v>4</v>
      </c>
      <c r="I9" s="75">
        <v>0</v>
      </c>
      <c r="J9" s="75">
        <v>27</v>
      </c>
      <c r="K9" s="75">
        <v>28</v>
      </c>
      <c r="L9" s="101">
        <v>10.5</v>
      </c>
      <c r="M9" s="105">
        <v>2</v>
      </c>
      <c r="N9" t="s">
        <v>12</v>
      </c>
    </row>
    <row r="10" spans="1:15" x14ac:dyDescent="0.35">
      <c r="A10" s="75">
        <v>6</v>
      </c>
      <c r="B10" s="75">
        <v>7</v>
      </c>
      <c r="C10" s="76" t="s">
        <v>113</v>
      </c>
      <c r="D10" s="75" t="s">
        <v>12</v>
      </c>
      <c r="E10" s="76" t="s">
        <v>464</v>
      </c>
      <c r="F10" s="77">
        <v>1606</v>
      </c>
      <c r="G10" s="76" t="s">
        <v>35</v>
      </c>
      <c r="H10" s="75">
        <v>3.5</v>
      </c>
      <c r="I10" s="75">
        <v>0</v>
      </c>
      <c r="J10" s="75">
        <v>23</v>
      </c>
      <c r="K10" s="75">
        <v>24</v>
      </c>
      <c r="L10" s="101">
        <v>7.5</v>
      </c>
      <c r="M10" s="105"/>
    </row>
    <row r="11" spans="1:15" x14ac:dyDescent="0.35">
      <c r="A11" s="75">
        <v>7</v>
      </c>
      <c r="B11" s="75">
        <v>4</v>
      </c>
      <c r="C11" s="76" t="s">
        <v>68</v>
      </c>
      <c r="D11" s="75" t="s">
        <v>12</v>
      </c>
      <c r="E11" s="76" t="s">
        <v>464</v>
      </c>
      <c r="F11" s="77">
        <v>1686</v>
      </c>
      <c r="G11" s="76" t="s">
        <v>45</v>
      </c>
      <c r="H11" s="75">
        <v>3.5</v>
      </c>
      <c r="I11" s="75">
        <v>0</v>
      </c>
      <c r="J11" s="75">
        <v>21</v>
      </c>
      <c r="K11" s="75">
        <v>22</v>
      </c>
      <c r="L11" s="101">
        <v>6.5</v>
      </c>
      <c r="M11" s="105"/>
    </row>
    <row r="12" spans="1:15" x14ac:dyDescent="0.35">
      <c r="A12" s="75">
        <v>8</v>
      </c>
      <c r="B12" s="75">
        <v>10</v>
      </c>
      <c r="C12" s="76" t="s">
        <v>220</v>
      </c>
      <c r="D12" s="75" t="s">
        <v>12</v>
      </c>
      <c r="E12" s="76" t="s">
        <v>464</v>
      </c>
      <c r="F12" s="77">
        <v>1275</v>
      </c>
      <c r="G12" s="76" t="s">
        <v>33</v>
      </c>
      <c r="H12" s="75">
        <v>3</v>
      </c>
      <c r="I12" s="75">
        <v>0</v>
      </c>
      <c r="J12" s="75">
        <v>25.5</v>
      </c>
      <c r="K12" s="75">
        <v>26.5</v>
      </c>
      <c r="L12" s="101">
        <v>6</v>
      </c>
      <c r="M12" s="105"/>
    </row>
    <row r="13" spans="1:15" x14ac:dyDescent="0.35">
      <c r="A13" s="75">
        <v>9</v>
      </c>
      <c r="B13" s="75">
        <v>5</v>
      </c>
      <c r="C13" s="76" t="s">
        <v>104</v>
      </c>
      <c r="D13" s="75" t="s">
        <v>12</v>
      </c>
      <c r="E13" s="76" t="s">
        <v>464</v>
      </c>
      <c r="F13" s="77">
        <v>1663</v>
      </c>
      <c r="G13" s="76" t="s">
        <v>45</v>
      </c>
      <c r="H13" s="75">
        <v>3</v>
      </c>
      <c r="I13" s="75">
        <v>0</v>
      </c>
      <c r="J13" s="75">
        <v>22.5</v>
      </c>
      <c r="K13" s="75">
        <v>24</v>
      </c>
      <c r="L13" s="101">
        <v>8</v>
      </c>
      <c r="M13" s="105"/>
    </row>
    <row r="14" spans="1:15" x14ac:dyDescent="0.35">
      <c r="A14" s="75">
        <v>10</v>
      </c>
      <c r="B14" s="75">
        <v>8</v>
      </c>
      <c r="C14" s="76" t="s">
        <v>114</v>
      </c>
      <c r="D14" s="75" t="s">
        <v>12</v>
      </c>
      <c r="E14" s="76" t="s">
        <v>464</v>
      </c>
      <c r="F14" s="77">
        <v>1404</v>
      </c>
      <c r="G14" s="76" t="s">
        <v>35</v>
      </c>
      <c r="H14" s="75">
        <v>2.5</v>
      </c>
      <c r="I14" s="75">
        <v>0</v>
      </c>
      <c r="J14" s="75">
        <v>20.5</v>
      </c>
      <c r="K14" s="75">
        <v>21.5</v>
      </c>
      <c r="L14" s="101">
        <v>5.5</v>
      </c>
      <c r="M14" s="105"/>
    </row>
    <row r="15" spans="1:15" x14ac:dyDescent="0.35">
      <c r="A15" s="75">
        <v>11</v>
      </c>
      <c r="B15" s="75">
        <v>13</v>
      </c>
      <c r="C15" s="76" t="s">
        <v>437</v>
      </c>
      <c r="D15" s="75" t="s">
        <v>13</v>
      </c>
      <c r="E15" s="76" t="s">
        <v>464</v>
      </c>
      <c r="F15" s="77">
        <v>0</v>
      </c>
      <c r="G15" s="76" t="s">
        <v>67</v>
      </c>
      <c r="H15" s="75">
        <v>1.5</v>
      </c>
      <c r="I15" s="75">
        <v>0</v>
      </c>
      <c r="J15" s="75">
        <v>22</v>
      </c>
      <c r="K15" s="75">
        <v>23</v>
      </c>
      <c r="L15" s="101">
        <v>2.5</v>
      </c>
      <c r="M15" s="105"/>
    </row>
    <row r="16" spans="1:15" x14ac:dyDescent="0.35">
      <c r="A16" s="75">
        <v>12</v>
      </c>
      <c r="B16" s="75">
        <v>9</v>
      </c>
      <c r="C16" s="76" t="s">
        <v>266</v>
      </c>
      <c r="D16" s="75" t="s">
        <v>12</v>
      </c>
      <c r="E16" s="76" t="s">
        <v>464</v>
      </c>
      <c r="F16" s="77">
        <v>1329</v>
      </c>
      <c r="G16" s="76" t="s">
        <v>45</v>
      </c>
      <c r="H16" s="75">
        <v>1</v>
      </c>
      <c r="I16" s="75">
        <v>0</v>
      </c>
      <c r="J16" s="75">
        <v>22</v>
      </c>
      <c r="K16" s="75">
        <v>23.5</v>
      </c>
      <c r="L16" s="101">
        <v>2.5</v>
      </c>
      <c r="M16" s="105"/>
    </row>
    <row r="17" spans="1:13" x14ac:dyDescent="0.35">
      <c r="A17" s="75">
        <v>13</v>
      </c>
      <c r="B17" s="75">
        <v>14</v>
      </c>
      <c r="C17" s="76" t="s">
        <v>386</v>
      </c>
      <c r="D17" s="75" t="s">
        <v>13</v>
      </c>
      <c r="E17" s="76" t="s">
        <v>464</v>
      </c>
      <c r="F17" s="77">
        <v>0</v>
      </c>
      <c r="G17" s="76" t="s">
        <v>37</v>
      </c>
      <c r="H17" s="75">
        <v>1</v>
      </c>
      <c r="I17" s="75">
        <v>0</v>
      </c>
      <c r="J17" s="75">
        <v>17.5</v>
      </c>
      <c r="K17" s="75">
        <v>19.5</v>
      </c>
      <c r="L17" s="101">
        <v>2</v>
      </c>
      <c r="M17" s="105"/>
    </row>
    <row r="18" spans="1:13" x14ac:dyDescent="0.35">
      <c r="A18" s="75">
        <v>14</v>
      </c>
      <c r="B18" s="75">
        <v>11</v>
      </c>
      <c r="C18" s="76" t="s">
        <v>442</v>
      </c>
      <c r="D18" s="75" t="s">
        <v>12</v>
      </c>
      <c r="E18" s="76" t="s">
        <v>464</v>
      </c>
      <c r="F18" s="77">
        <v>0</v>
      </c>
      <c r="G18" s="76" t="s">
        <v>481</v>
      </c>
      <c r="H18" s="75">
        <v>0</v>
      </c>
      <c r="I18" s="75">
        <v>0</v>
      </c>
      <c r="J18" s="75">
        <v>15</v>
      </c>
      <c r="K18" s="75">
        <v>16</v>
      </c>
      <c r="L18" s="101">
        <v>0</v>
      </c>
      <c r="M18" s="105"/>
    </row>
    <row r="20" spans="1:13" x14ac:dyDescent="0.35">
      <c r="A20" s="72" t="s">
        <v>471</v>
      </c>
    </row>
    <row r="21" spans="1:13" x14ac:dyDescent="0.35">
      <c r="A21" s="78" t="s">
        <v>472</v>
      </c>
    </row>
    <row r="22" spans="1:13" x14ac:dyDescent="0.35">
      <c r="A22" s="78" t="s">
        <v>473</v>
      </c>
    </row>
    <row r="23" spans="1:13" x14ac:dyDescent="0.35">
      <c r="A23" s="78" t="s">
        <v>474</v>
      </c>
    </row>
    <row r="24" spans="1:13" x14ac:dyDescent="0.35">
      <c r="A24" s="78" t="s">
        <v>475</v>
      </c>
    </row>
    <row r="26" spans="1:13" x14ac:dyDescent="0.35">
      <c r="A26" s="79" t="s">
        <v>496</v>
      </c>
    </row>
  </sheetData>
  <hyperlinks>
    <hyperlink ref="A26:L26" r:id="rId1" display="Všechny detaily tohoto turnaje naleznete pod  http://chess-results.com/tnr627920.aspx?lan=5" xr:uid="{94048798-259C-483F-832D-ACAE5FF8AA00}"/>
  </hyperlink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7ACE5-EB9B-4E09-96BB-B0F245A5F7A8}">
  <dimension ref="A1:M21"/>
  <sheetViews>
    <sheetView workbookViewId="0"/>
  </sheetViews>
  <sheetFormatPr defaultRowHeight="14.5" x14ac:dyDescent="0.35"/>
  <cols>
    <col min="1" max="1" width="3.54296875" customWidth="1"/>
    <col min="2" max="2" width="4.1796875" bestFit="1" customWidth="1"/>
    <col min="3" max="3" width="20.81640625" bestFit="1" customWidth="1"/>
    <col min="4" max="4" width="5.26953125" bestFit="1" customWidth="1"/>
    <col min="5" max="5" width="4" bestFit="1" customWidth="1"/>
    <col min="6" max="6" width="5" bestFit="1" customWidth="1"/>
    <col min="7" max="7" width="29.453125" bestFit="1" customWidth="1"/>
    <col min="8" max="8" width="5.453125" bestFit="1" customWidth="1"/>
    <col min="9" max="9" width="4.54296875" bestFit="1" customWidth="1"/>
    <col min="10" max="12" width="5" bestFit="1" customWidth="1"/>
  </cols>
  <sheetData>
    <row r="1" spans="1:13" x14ac:dyDescent="0.35">
      <c r="A1" s="72" t="s">
        <v>497</v>
      </c>
    </row>
    <row r="2" spans="1:13" x14ac:dyDescent="0.35">
      <c r="A2" s="73" t="s">
        <v>498</v>
      </c>
    </row>
    <row r="3" spans="1:13" x14ac:dyDescent="0.35">
      <c r="A3" s="72" t="s">
        <v>452</v>
      </c>
    </row>
    <row r="4" spans="1:13" x14ac:dyDescent="0.35">
      <c r="A4" s="80" t="s">
        <v>453</v>
      </c>
      <c r="B4" s="80" t="s">
        <v>454</v>
      </c>
      <c r="C4" s="81" t="s">
        <v>14</v>
      </c>
      <c r="D4" s="80" t="s">
        <v>455</v>
      </c>
      <c r="E4" s="81" t="s">
        <v>456</v>
      </c>
      <c r="F4" s="82" t="s">
        <v>457</v>
      </c>
      <c r="G4" s="81" t="s">
        <v>458</v>
      </c>
      <c r="H4" s="80" t="s">
        <v>459</v>
      </c>
      <c r="I4" s="80" t="s">
        <v>460</v>
      </c>
      <c r="J4" s="80" t="s">
        <v>461</v>
      </c>
      <c r="K4" s="80" t="s">
        <v>462</v>
      </c>
      <c r="L4" s="80" t="s">
        <v>463</v>
      </c>
      <c r="M4" s="83" t="s">
        <v>477</v>
      </c>
    </row>
    <row r="5" spans="1:13" x14ac:dyDescent="0.35">
      <c r="A5" s="75">
        <v>1</v>
      </c>
      <c r="B5" s="75">
        <v>8</v>
      </c>
      <c r="C5" s="76" t="s">
        <v>394</v>
      </c>
      <c r="D5" s="75" t="s">
        <v>499</v>
      </c>
      <c r="E5" s="76" t="s">
        <v>464</v>
      </c>
      <c r="F5" s="77">
        <v>0</v>
      </c>
      <c r="G5" s="76" t="s">
        <v>35</v>
      </c>
      <c r="H5" s="75">
        <v>5</v>
      </c>
      <c r="I5" s="75">
        <v>1</v>
      </c>
      <c r="J5" s="75">
        <v>17.5</v>
      </c>
      <c r="K5" s="75">
        <v>19</v>
      </c>
      <c r="L5" s="75">
        <v>15.5</v>
      </c>
      <c r="M5" s="99">
        <v>1</v>
      </c>
    </row>
    <row r="6" spans="1:13" x14ac:dyDescent="0.35">
      <c r="A6" s="75">
        <v>2</v>
      </c>
      <c r="B6" s="75">
        <v>1</v>
      </c>
      <c r="C6" s="76" t="s">
        <v>261</v>
      </c>
      <c r="D6" s="75" t="s">
        <v>499</v>
      </c>
      <c r="E6" s="76" t="s">
        <v>464</v>
      </c>
      <c r="F6" s="77">
        <v>1360</v>
      </c>
      <c r="G6" s="76" t="s">
        <v>481</v>
      </c>
      <c r="H6" s="75">
        <v>5</v>
      </c>
      <c r="I6" s="75">
        <v>0</v>
      </c>
      <c r="J6" s="75">
        <v>16.5</v>
      </c>
      <c r="K6" s="75">
        <v>18</v>
      </c>
      <c r="L6" s="75">
        <v>13</v>
      </c>
      <c r="M6" s="99">
        <v>2</v>
      </c>
    </row>
    <row r="7" spans="1:13" x14ac:dyDescent="0.35">
      <c r="A7" s="75">
        <v>3</v>
      </c>
      <c r="B7" s="75">
        <v>6</v>
      </c>
      <c r="C7" s="76" t="s">
        <v>378</v>
      </c>
      <c r="D7" s="75" t="s">
        <v>500</v>
      </c>
      <c r="E7" s="76" t="s">
        <v>464</v>
      </c>
      <c r="F7" s="77">
        <v>1015</v>
      </c>
      <c r="G7" s="76" t="s">
        <v>41</v>
      </c>
      <c r="H7" s="75">
        <v>4</v>
      </c>
      <c r="I7" s="75">
        <v>0</v>
      </c>
      <c r="J7" s="75">
        <v>16.5</v>
      </c>
      <c r="K7" s="75">
        <v>17.5</v>
      </c>
      <c r="L7" s="75">
        <v>10</v>
      </c>
    </row>
    <row r="8" spans="1:13" x14ac:dyDescent="0.35">
      <c r="A8" s="75">
        <v>4</v>
      </c>
      <c r="B8" s="75">
        <v>4</v>
      </c>
      <c r="C8" s="76" t="s">
        <v>224</v>
      </c>
      <c r="D8" s="75" t="s">
        <v>501</v>
      </c>
      <c r="E8" s="76" t="s">
        <v>464</v>
      </c>
      <c r="F8" s="77">
        <v>1133</v>
      </c>
      <c r="G8" s="76" t="s">
        <v>67</v>
      </c>
      <c r="H8" s="75">
        <v>4</v>
      </c>
      <c r="I8" s="75">
        <v>0</v>
      </c>
      <c r="J8" s="75">
        <v>16.5</v>
      </c>
      <c r="K8" s="75">
        <v>17.5</v>
      </c>
      <c r="L8" s="75">
        <v>7.5</v>
      </c>
    </row>
    <row r="9" spans="1:13" x14ac:dyDescent="0.35">
      <c r="A9" s="75">
        <v>5</v>
      </c>
      <c r="B9" s="75">
        <v>3</v>
      </c>
      <c r="C9" s="76" t="s">
        <v>226</v>
      </c>
      <c r="D9" s="75" t="s">
        <v>499</v>
      </c>
      <c r="E9" s="76" t="s">
        <v>464</v>
      </c>
      <c r="F9" s="77">
        <v>1133</v>
      </c>
      <c r="G9" s="76" t="s">
        <v>45</v>
      </c>
      <c r="H9" s="75">
        <v>3.5</v>
      </c>
      <c r="I9" s="75">
        <v>0</v>
      </c>
      <c r="J9" s="75">
        <v>13.5</v>
      </c>
      <c r="K9" s="75">
        <v>14.5</v>
      </c>
      <c r="L9" s="75">
        <v>6</v>
      </c>
    </row>
    <row r="10" spans="1:13" x14ac:dyDescent="0.35">
      <c r="A10" s="75">
        <v>6</v>
      </c>
      <c r="B10" s="75">
        <v>9</v>
      </c>
      <c r="C10" s="76" t="s">
        <v>502</v>
      </c>
      <c r="D10" s="75" t="s">
        <v>501</v>
      </c>
      <c r="E10" s="76" t="s">
        <v>464</v>
      </c>
      <c r="F10" s="77">
        <v>0</v>
      </c>
      <c r="G10" s="76" t="s">
        <v>503</v>
      </c>
      <c r="H10" s="75">
        <v>3</v>
      </c>
      <c r="I10" s="75">
        <v>0</v>
      </c>
      <c r="J10" s="75">
        <v>20</v>
      </c>
      <c r="K10" s="75">
        <v>22.5</v>
      </c>
      <c r="L10" s="75">
        <v>9</v>
      </c>
    </row>
    <row r="11" spans="1:13" x14ac:dyDescent="0.35">
      <c r="A11" s="75">
        <v>7</v>
      </c>
      <c r="B11" s="75">
        <v>5</v>
      </c>
      <c r="C11" s="76" t="s">
        <v>357</v>
      </c>
      <c r="D11" s="75" t="s">
        <v>499</v>
      </c>
      <c r="E11" s="76" t="s">
        <v>464</v>
      </c>
      <c r="F11" s="77">
        <v>1016</v>
      </c>
      <c r="G11" s="76" t="s">
        <v>41</v>
      </c>
      <c r="H11" s="75">
        <v>2.5</v>
      </c>
      <c r="I11" s="75">
        <v>0</v>
      </c>
      <c r="J11" s="75">
        <v>14.5</v>
      </c>
      <c r="K11" s="75">
        <v>15.5</v>
      </c>
      <c r="L11" s="75">
        <v>4</v>
      </c>
    </row>
    <row r="12" spans="1:13" x14ac:dyDescent="0.35">
      <c r="A12" s="75">
        <v>8</v>
      </c>
      <c r="B12" s="75">
        <v>2</v>
      </c>
      <c r="C12" s="76" t="s">
        <v>290</v>
      </c>
      <c r="D12" s="75" t="s">
        <v>499</v>
      </c>
      <c r="E12" s="76" t="s">
        <v>464</v>
      </c>
      <c r="F12" s="77">
        <v>1168</v>
      </c>
      <c r="G12" s="76" t="s">
        <v>45</v>
      </c>
      <c r="H12" s="75">
        <v>2</v>
      </c>
      <c r="I12" s="75">
        <v>0</v>
      </c>
      <c r="J12" s="75">
        <v>18.5</v>
      </c>
      <c r="K12" s="75">
        <v>19.5</v>
      </c>
      <c r="L12" s="75">
        <v>3</v>
      </c>
    </row>
    <row r="13" spans="1:13" x14ac:dyDescent="0.35">
      <c r="A13" s="75">
        <v>9</v>
      </c>
      <c r="B13" s="75">
        <v>7</v>
      </c>
      <c r="C13" s="76" t="s">
        <v>504</v>
      </c>
      <c r="D13" s="75" t="s">
        <v>500</v>
      </c>
      <c r="E13" s="76" t="s">
        <v>464</v>
      </c>
      <c r="F13" s="77">
        <v>0</v>
      </c>
      <c r="G13" s="76" t="s">
        <v>41</v>
      </c>
      <c r="H13" s="75">
        <v>1</v>
      </c>
      <c r="I13" s="75">
        <v>0</v>
      </c>
      <c r="J13" s="75">
        <v>15</v>
      </c>
      <c r="K13" s="75">
        <v>17</v>
      </c>
      <c r="L13" s="75">
        <v>2</v>
      </c>
    </row>
    <row r="15" spans="1:13" x14ac:dyDescent="0.35">
      <c r="A15" s="72" t="s">
        <v>471</v>
      </c>
    </row>
    <row r="16" spans="1:13" x14ac:dyDescent="0.35">
      <c r="A16" s="78" t="s">
        <v>472</v>
      </c>
    </row>
    <row r="17" spans="1:1" x14ac:dyDescent="0.35">
      <c r="A17" s="78" t="s">
        <v>473</v>
      </c>
    </row>
    <row r="18" spans="1:1" x14ac:dyDescent="0.35">
      <c r="A18" s="78" t="s">
        <v>474</v>
      </c>
    </row>
    <row r="19" spans="1:1" x14ac:dyDescent="0.35">
      <c r="A19" s="78" t="s">
        <v>475</v>
      </c>
    </row>
    <row r="21" spans="1:1" x14ac:dyDescent="0.35">
      <c r="A21" s="79" t="s">
        <v>505</v>
      </c>
    </row>
  </sheetData>
  <hyperlinks>
    <hyperlink ref="A21:L21" r:id="rId1" display="Všechny detaily tohoto turnaje naleznete pod  http://chess-results.com/tnr628537.aspx?lan=5" xr:uid="{B5BBEB8F-47FC-4A61-A181-B6CD040553F0}"/>
  </hyperlink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7620-C452-4BE9-A959-665D9A3605D8}">
  <sheetPr>
    <pageSetUpPr fitToPage="1"/>
  </sheetPr>
  <dimension ref="A1:P45"/>
  <sheetViews>
    <sheetView topLeftCell="A24" workbookViewId="0">
      <selection activeCell="A45" sqref="A45"/>
    </sheetView>
  </sheetViews>
  <sheetFormatPr defaultRowHeight="14.5" x14ac:dyDescent="0.35"/>
  <cols>
    <col min="1" max="1" width="4.453125" customWidth="1"/>
    <col min="2" max="2" width="3" bestFit="1" customWidth="1"/>
    <col min="3" max="3" width="20.81640625" bestFit="1" customWidth="1"/>
    <col min="4" max="4" width="4.1796875" bestFit="1" customWidth="1"/>
    <col min="5" max="5" width="3.7265625" bestFit="1" customWidth="1"/>
    <col min="6" max="6" width="5" bestFit="1" customWidth="1"/>
    <col min="7" max="7" width="23.7265625" bestFit="1" customWidth="1"/>
    <col min="8" max="9" width="4" bestFit="1" customWidth="1"/>
    <col min="10" max="11" width="5" bestFit="1" customWidth="1"/>
    <col min="12" max="12" width="6" style="34" bestFit="1" customWidth="1"/>
    <col min="13" max="13" width="16.54296875" bestFit="1" customWidth="1"/>
    <col min="15" max="15" width="15.26953125" customWidth="1"/>
    <col min="16" max="16" width="25.90625" customWidth="1"/>
  </cols>
  <sheetData>
    <row r="1" spans="1:16" ht="21" x14ac:dyDescent="0.5">
      <c r="A1" s="64" t="s">
        <v>405</v>
      </c>
    </row>
    <row r="2" spans="1:16" x14ac:dyDescent="0.35">
      <c r="A2" t="s">
        <v>2</v>
      </c>
    </row>
    <row r="3" spans="1:16" x14ac:dyDescent="0.35">
      <c r="A3" s="75">
        <v>1</v>
      </c>
      <c r="B3" s="75">
        <v>1</v>
      </c>
      <c r="C3" s="76" t="s">
        <v>118</v>
      </c>
      <c r="D3" s="75" t="s">
        <v>2</v>
      </c>
      <c r="E3" s="76" t="s">
        <v>464</v>
      </c>
      <c r="F3" s="77">
        <v>1141</v>
      </c>
      <c r="G3" s="76" t="s">
        <v>119</v>
      </c>
      <c r="H3" s="75">
        <v>6</v>
      </c>
      <c r="I3" s="75">
        <v>0</v>
      </c>
      <c r="J3" s="75">
        <v>16.5</v>
      </c>
      <c r="K3" s="75">
        <v>18</v>
      </c>
      <c r="L3" s="101">
        <v>18</v>
      </c>
      <c r="M3" s="103">
        <v>1</v>
      </c>
      <c r="O3" s="7"/>
      <c r="P3" s="7"/>
    </row>
    <row r="4" spans="1:16" x14ac:dyDescent="0.35">
      <c r="A4" s="75">
        <v>2</v>
      </c>
      <c r="B4" s="75">
        <v>6</v>
      </c>
      <c r="C4" s="76" t="s">
        <v>412</v>
      </c>
      <c r="D4" s="75" t="s">
        <v>2</v>
      </c>
      <c r="E4" s="76" t="s">
        <v>464</v>
      </c>
      <c r="F4" s="77">
        <v>0</v>
      </c>
      <c r="G4" s="76" t="s">
        <v>51</v>
      </c>
      <c r="H4" s="75">
        <v>4.5</v>
      </c>
      <c r="I4" s="75">
        <v>0.5</v>
      </c>
      <c r="J4" s="75">
        <v>19.5</v>
      </c>
      <c r="K4" s="75">
        <v>22</v>
      </c>
      <c r="L4" s="101">
        <v>13.75</v>
      </c>
      <c r="M4" s="103">
        <v>2</v>
      </c>
    </row>
    <row r="5" spans="1:16" x14ac:dyDescent="0.35">
      <c r="A5" s="75">
        <v>3</v>
      </c>
      <c r="B5" s="75">
        <v>4</v>
      </c>
      <c r="C5" s="76" t="s">
        <v>429</v>
      </c>
      <c r="D5" s="75" t="s">
        <v>2</v>
      </c>
      <c r="E5" s="76" t="s">
        <v>464</v>
      </c>
      <c r="F5" s="77">
        <v>0</v>
      </c>
      <c r="G5" s="76" t="s">
        <v>45</v>
      </c>
      <c r="H5" s="75">
        <v>4.5</v>
      </c>
      <c r="I5" s="75">
        <v>0.5</v>
      </c>
      <c r="J5" s="75">
        <v>18</v>
      </c>
      <c r="K5" s="75">
        <v>18.5</v>
      </c>
      <c r="L5" s="101">
        <v>10.5</v>
      </c>
      <c r="M5" s="103">
        <v>3</v>
      </c>
    </row>
    <row r="6" spans="1:16" x14ac:dyDescent="0.35">
      <c r="A6" s="75">
        <v>4</v>
      </c>
      <c r="B6" s="75">
        <v>2</v>
      </c>
      <c r="C6" s="76" t="s">
        <v>120</v>
      </c>
      <c r="D6" s="75" t="s">
        <v>2</v>
      </c>
      <c r="E6" s="76" t="s">
        <v>464</v>
      </c>
      <c r="F6" s="77">
        <v>1067</v>
      </c>
      <c r="G6" s="76" t="s">
        <v>35</v>
      </c>
      <c r="H6" s="75">
        <v>3</v>
      </c>
      <c r="I6" s="75">
        <v>0</v>
      </c>
      <c r="J6" s="75">
        <v>19.5</v>
      </c>
      <c r="K6" s="75">
        <v>20</v>
      </c>
      <c r="L6" s="101">
        <v>5.5</v>
      </c>
      <c r="M6" s="103">
        <v>4</v>
      </c>
    </row>
    <row r="7" spans="1:16" x14ac:dyDescent="0.35">
      <c r="A7" s="75">
        <v>5</v>
      </c>
      <c r="B7" s="75">
        <v>3</v>
      </c>
      <c r="C7" s="76" t="s">
        <v>413</v>
      </c>
      <c r="D7" s="75" t="s">
        <v>2</v>
      </c>
      <c r="E7" s="76" t="s">
        <v>464</v>
      </c>
      <c r="F7" s="77">
        <v>0</v>
      </c>
      <c r="G7" s="76" t="s">
        <v>51</v>
      </c>
      <c r="H7" s="75">
        <v>3</v>
      </c>
      <c r="I7" s="75">
        <v>0</v>
      </c>
      <c r="J7" s="75">
        <v>18</v>
      </c>
      <c r="K7" s="75">
        <v>19.5</v>
      </c>
      <c r="L7" s="101">
        <v>6.5</v>
      </c>
      <c r="M7" s="103">
        <v>5</v>
      </c>
    </row>
    <row r="8" spans="1:16" x14ac:dyDescent="0.35">
      <c r="A8" t="s">
        <v>5</v>
      </c>
    </row>
    <row r="9" spans="1:16" x14ac:dyDescent="0.35">
      <c r="A9" s="75">
        <v>1</v>
      </c>
      <c r="B9" s="75">
        <v>1</v>
      </c>
      <c r="C9" s="76" t="s">
        <v>30</v>
      </c>
      <c r="D9" s="75" t="s">
        <v>5</v>
      </c>
      <c r="E9" s="76" t="s">
        <v>464</v>
      </c>
      <c r="F9" s="77">
        <v>1569</v>
      </c>
      <c r="G9" s="76" t="s">
        <v>481</v>
      </c>
      <c r="H9" s="75">
        <v>7</v>
      </c>
      <c r="I9" s="75">
        <v>0</v>
      </c>
      <c r="J9" s="75">
        <v>25</v>
      </c>
      <c r="K9" s="75">
        <v>27.5</v>
      </c>
      <c r="L9" s="101">
        <v>27.5</v>
      </c>
      <c r="M9" s="105">
        <v>1</v>
      </c>
    </row>
    <row r="10" spans="1:16" x14ac:dyDescent="0.35">
      <c r="A10" s="75">
        <v>2</v>
      </c>
      <c r="B10" s="75">
        <v>5</v>
      </c>
      <c r="C10" s="76" t="s">
        <v>116</v>
      </c>
      <c r="D10" s="75" t="s">
        <v>5</v>
      </c>
      <c r="E10" s="76" t="s">
        <v>464</v>
      </c>
      <c r="F10" s="77">
        <v>1309</v>
      </c>
      <c r="G10" s="76" t="s">
        <v>45</v>
      </c>
      <c r="H10" s="75">
        <v>4.5</v>
      </c>
      <c r="I10" s="75">
        <v>0</v>
      </c>
      <c r="J10" s="75">
        <v>26.5</v>
      </c>
      <c r="K10" s="75">
        <v>29</v>
      </c>
      <c r="L10" s="101">
        <v>15.5</v>
      </c>
      <c r="M10" s="105">
        <v>2</v>
      </c>
    </row>
    <row r="11" spans="1:16" x14ac:dyDescent="0.35">
      <c r="A11" s="75">
        <v>3</v>
      </c>
      <c r="B11" s="75">
        <v>2</v>
      </c>
      <c r="C11" s="76" t="s">
        <v>32</v>
      </c>
      <c r="D11" s="75" t="s">
        <v>5</v>
      </c>
      <c r="E11" s="76" t="s">
        <v>464</v>
      </c>
      <c r="F11" s="77">
        <v>1390</v>
      </c>
      <c r="G11" s="76" t="s">
        <v>33</v>
      </c>
      <c r="H11" s="75">
        <v>4.5</v>
      </c>
      <c r="I11" s="75">
        <v>0</v>
      </c>
      <c r="J11" s="75">
        <v>25.5</v>
      </c>
      <c r="K11" s="75">
        <v>28</v>
      </c>
      <c r="L11" s="101">
        <v>15</v>
      </c>
      <c r="M11" s="105" t="s">
        <v>552</v>
      </c>
    </row>
    <row r="12" spans="1:16" x14ac:dyDescent="0.35">
      <c r="A12" s="75">
        <v>4</v>
      </c>
      <c r="B12" s="75">
        <v>4</v>
      </c>
      <c r="C12" s="76" t="s">
        <v>395</v>
      </c>
      <c r="D12" s="75" t="s">
        <v>5</v>
      </c>
      <c r="E12" s="76" t="s">
        <v>464</v>
      </c>
      <c r="F12" s="77">
        <v>1310</v>
      </c>
      <c r="G12" s="76" t="s">
        <v>481</v>
      </c>
      <c r="H12" s="75">
        <v>4.5</v>
      </c>
      <c r="I12" s="75">
        <v>0</v>
      </c>
      <c r="J12" s="75">
        <v>24.5</v>
      </c>
      <c r="K12" s="75">
        <v>27</v>
      </c>
      <c r="L12" s="101">
        <v>15.25</v>
      </c>
      <c r="M12" s="105">
        <v>3</v>
      </c>
    </row>
    <row r="13" spans="1:16" x14ac:dyDescent="0.35">
      <c r="A13" s="75">
        <v>5</v>
      </c>
      <c r="B13" s="75">
        <v>6</v>
      </c>
      <c r="C13" s="76" t="s">
        <v>39</v>
      </c>
      <c r="D13" s="75" t="s">
        <v>5</v>
      </c>
      <c r="E13" s="76" t="s">
        <v>464</v>
      </c>
      <c r="F13" s="77">
        <v>1282</v>
      </c>
      <c r="G13" s="76" t="s">
        <v>45</v>
      </c>
      <c r="H13" s="75">
        <v>4</v>
      </c>
      <c r="I13" s="75">
        <v>1</v>
      </c>
      <c r="J13" s="75">
        <v>28</v>
      </c>
      <c r="K13" s="75">
        <v>28.5</v>
      </c>
      <c r="L13" s="101">
        <v>12.5</v>
      </c>
      <c r="M13" s="105" t="s">
        <v>552</v>
      </c>
    </row>
    <row r="14" spans="1:16" x14ac:dyDescent="0.35">
      <c r="A14" s="75">
        <v>6</v>
      </c>
      <c r="B14" s="75">
        <v>3</v>
      </c>
      <c r="C14" s="76" t="s">
        <v>42</v>
      </c>
      <c r="D14" s="75" t="s">
        <v>5</v>
      </c>
      <c r="E14" s="76" t="s">
        <v>464</v>
      </c>
      <c r="F14" s="77">
        <v>1320</v>
      </c>
      <c r="G14" s="76" t="s">
        <v>481</v>
      </c>
      <c r="H14" s="75">
        <v>4</v>
      </c>
      <c r="I14" s="75">
        <v>0</v>
      </c>
      <c r="J14" s="75">
        <v>27</v>
      </c>
      <c r="K14" s="75">
        <v>29.5</v>
      </c>
      <c r="L14" s="101">
        <v>14</v>
      </c>
      <c r="M14" s="105">
        <v>4</v>
      </c>
    </row>
    <row r="15" spans="1:16" x14ac:dyDescent="0.35">
      <c r="A15" s="75">
        <v>7</v>
      </c>
      <c r="B15" s="75">
        <v>7</v>
      </c>
      <c r="C15" s="76" t="s">
        <v>111</v>
      </c>
      <c r="D15" s="75" t="s">
        <v>5</v>
      </c>
      <c r="E15" s="76" t="s">
        <v>464</v>
      </c>
      <c r="F15" s="77">
        <v>1151</v>
      </c>
      <c r="G15" s="76" t="s">
        <v>61</v>
      </c>
      <c r="H15" s="75">
        <v>3.5</v>
      </c>
      <c r="I15" s="75">
        <v>0</v>
      </c>
      <c r="J15" s="75">
        <v>24</v>
      </c>
      <c r="K15" s="75">
        <v>24.5</v>
      </c>
      <c r="L15" s="101">
        <v>8.25</v>
      </c>
      <c r="M15" s="105">
        <v>5</v>
      </c>
    </row>
    <row r="16" spans="1:16" x14ac:dyDescent="0.35">
      <c r="A16" s="75">
        <v>10</v>
      </c>
      <c r="B16" s="75">
        <v>12</v>
      </c>
      <c r="C16" s="76" t="s">
        <v>422</v>
      </c>
      <c r="D16" s="75" t="s">
        <v>5</v>
      </c>
      <c r="E16" s="76" t="s">
        <v>464</v>
      </c>
      <c r="F16" s="77">
        <v>0</v>
      </c>
      <c r="G16" s="76" t="s">
        <v>35</v>
      </c>
      <c r="H16" s="75">
        <v>3.5</v>
      </c>
      <c r="I16" s="75">
        <v>0</v>
      </c>
      <c r="J16" s="75">
        <v>20.5</v>
      </c>
      <c r="K16" s="75">
        <v>23</v>
      </c>
      <c r="L16" s="101">
        <v>10</v>
      </c>
      <c r="M16" s="105" t="s">
        <v>553</v>
      </c>
    </row>
    <row r="17" spans="1:13" x14ac:dyDescent="0.35">
      <c r="A17" t="s">
        <v>6</v>
      </c>
    </row>
    <row r="18" spans="1:13" x14ac:dyDescent="0.35">
      <c r="A18" s="75">
        <v>1</v>
      </c>
      <c r="B18" s="75">
        <v>1</v>
      </c>
      <c r="C18" s="76" t="s">
        <v>49</v>
      </c>
      <c r="D18" s="75" t="s">
        <v>6</v>
      </c>
      <c r="E18" s="76" t="s">
        <v>464</v>
      </c>
      <c r="F18" s="77">
        <v>1776</v>
      </c>
      <c r="G18" s="76" t="s">
        <v>41</v>
      </c>
      <c r="H18" s="75">
        <v>4.5</v>
      </c>
      <c r="I18" s="75">
        <v>0</v>
      </c>
      <c r="J18" s="75">
        <v>18</v>
      </c>
      <c r="K18" s="75">
        <v>20</v>
      </c>
      <c r="L18" s="101">
        <v>14.5</v>
      </c>
      <c r="M18" s="105">
        <v>1</v>
      </c>
    </row>
    <row r="19" spans="1:13" x14ac:dyDescent="0.35">
      <c r="A19" s="75">
        <v>2</v>
      </c>
      <c r="B19" s="75">
        <v>8</v>
      </c>
      <c r="C19" s="76" t="s">
        <v>399</v>
      </c>
      <c r="D19" s="75" t="s">
        <v>6</v>
      </c>
      <c r="E19" s="76" t="s">
        <v>464</v>
      </c>
      <c r="F19" s="77">
        <v>0</v>
      </c>
      <c r="G19" s="76" t="s">
        <v>481</v>
      </c>
      <c r="H19" s="75">
        <v>4</v>
      </c>
      <c r="I19" s="75">
        <v>0</v>
      </c>
      <c r="J19" s="75">
        <v>18.5</v>
      </c>
      <c r="K19" s="75">
        <v>20</v>
      </c>
      <c r="L19" s="101">
        <v>11.5</v>
      </c>
      <c r="M19" s="105">
        <v>2</v>
      </c>
    </row>
    <row r="20" spans="1:13" x14ac:dyDescent="0.35">
      <c r="A20" s="75">
        <v>3</v>
      </c>
      <c r="B20" s="75">
        <v>3</v>
      </c>
      <c r="C20" s="76" t="s">
        <v>181</v>
      </c>
      <c r="D20" s="75" t="s">
        <v>6</v>
      </c>
      <c r="E20" s="76" t="s">
        <v>464</v>
      </c>
      <c r="F20" s="77">
        <v>1342</v>
      </c>
      <c r="G20" s="76" t="s">
        <v>35</v>
      </c>
      <c r="H20" s="75">
        <v>4</v>
      </c>
      <c r="I20" s="75">
        <v>0</v>
      </c>
      <c r="J20" s="75">
        <v>16.5</v>
      </c>
      <c r="K20" s="75">
        <v>17.5</v>
      </c>
      <c r="L20" s="101">
        <v>10</v>
      </c>
      <c r="M20" s="105" t="s">
        <v>552</v>
      </c>
    </row>
    <row r="21" spans="1:13" x14ac:dyDescent="0.35">
      <c r="A21" s="75">
        <v>4</v>
      </c>
      <c r="B21" s="75">
        <v>6</v>
      </c>
      <c r="C21" s="76" t="s">
        <v>131</v>
      </c>
      <c r="D21" s="75" t="s">
        <v>6</v>
      </c>
      <c r="E21" s="76" t="s">
        <v>464</v>
      </c>
      <c r="F21" s="77">
        <v>1162</v>
      </c>
      <c r="G21" s="76" t="s">
        <v>41</v>
      </c>
      <c r="H21" s="75">
        <v>4</v>
      </c>
      <c r="I21" s="75">
        <v>0</v>
      </c>
      <c r="J21" s="75">
        <v>16</v>
      </c>
      <c r="K21" s="75">
        <v>17.5</v>
      </c>
      <c r="L21" s="101">
        <v>11</v>
      </c>
      <c r="M21" s="105" t="s">
        <v>552</v>
      </c>
    </row>
    <row r="22" spans="1:13" x14ac:dyDescent="0.35">
      <c r="A22" s="75">
        <v>5</v>
      </c>
      <c r="B22" s="75">
        <v>2</v>
      </c>
      <c r="C22" s="76" t="s">
        <v>58</v>
      </c>
      <c r="D22" s="75" t="s">
        <v>6</v>
      </c>
      <c r="E22" s="76" t="s">
        <v>464</v>
      </c>
      <c r="F22" s="77">
        <v>1492</v>
      </c>
      <c r="G22" s="76" t="s">
        <v>35</v>
      </c>
      <c r="H22" s="75">
        <v>4</v>
      </c>
      <c r="I22" s="75">
        <v>0</v>
      </c>
      <c r="J22" s="75">
        <v>15</v>
      </c>
      <c r="K22" s="75">
        <v>16</v>
      </c>
      <c r="L22" s="101">
        <v>9</v>
      </c>
      <c r="M22" s="105" t="s">
        <v>554</v>
      </c>
    </row>
    <row r="23" spans="1:13" x14ac:dyDescent="0.35">
      <c r="A23" s="75">
        <v>6</v>
      </c>
      <c r="B23" s="75">
        <v>4</v>
      </c>
      <c r="C23" s="76" t="s">
        <v>102</v>
      </c>
      <c r="D23" s="75" t="s">
        <v>6</v>
      </c>
      <c r="E23" s="76" t="s">
        <v>464</v>
      </c>
      <c r="F23" s="77">
        <v>1334</v>
      </c>
      <c r="G23" s="76" t="s">
        <v>103</v>
      </c>
      <c r="H23" s="75">
        <v>3.5</v>
      </c>
      <c r="I23" s="75">
        <v>0</v>
      </c>
      <c r="J23" s="75">
        <v>15.5</v>
      </c>
      <c r="K23" s="75">
        <v>16.5</v>
      </c>
      <c r="L23" s="101">
        <v>6.5</v>
      </c>
      <c r="M23" s="105">
        <v>3</v>
      </c>
    </row>
    <row r="24" spans="1:13" x14ac:dyDescent="0.35">
      <c r="A24" s="75">
        <v>7</v>
      </c>
      <c r="B24" s="75">
        <v>5</v>
      </c>
      <c r="C24" s="76" t="s">
        <v>54</v>
      </c>
      <c r="D24" s="75" t="s">
        <v>6</v>
      </c>
      <c r="E24" s="76" t="s">
        <v>464</v>
      </c>
      <c r="F24" s="77">
        <v>1287</v>
      </c>
      <c r="G24" s="76" t="s">
        <v>33</v>
      </c>
      <c r="H24" s="75">
        <v>3</v>
      </c>
      <c r="I24" s="75">
        <v>0</v>
      </c>
      <c r="J24" s="75">
        <v>17</v>
      </c>
      <c r="K24" s="75">
        <v>18.5</v>
      </c>
      <c r="L24" s="101">
        <v>7</v>
      </c>
      <c r="M24" s="105">
        <v>4</v>
      </c>
    </row>
    <row r="25" spans="1:13" x14ac:dyDescent="0.35">
      <c r="A25" s="75">
        <v>8</v>
      </c>
      <c r="B25" s="75">
        <v>9</v>
      </c>
      <c r="C25" s="76" t="s">
        <v>486</v>
      </c>
      <c r="D25" s="75" t="s">
        <v>6</v>
      </c>
      <c r="E25" s="76" t="s">
        <v>464</v>
      </c>
      <c r="F25" s="77">
        <v>0</v>
      </c>
      <c r="G25" s="76" t="s">
        <v>45</v>
      </c>
      <c r="H25" s="75">
        <v>2</v>
      </c>
      <c r="I25" s="75">
        <v>0</v>
      </c>
      <c r="J25" s="75">
        <v>17</v>
      </c>
      <c r="K25" s="75">
        <v>18</v>
      </c>
      <c r="L25" s="101">
        <v>3.5</v>
      </c>
      <c r="M25" s="105">
        <v>5</v>
      </c>
    </row>
    <row r="26" spans="1:13" x14ac:dyDescent="0.35">
      <c r="A26" s="75">
        <v>9</v>
      </c>
      <c r="B26" s="75">
        <v>7</v>
      </c>
      <c r="C26" s="76" t="s">
        <v>487</v>
      </c>
      <c r="D26" s="75" t="s">
        <v>6</v>
      </c>
      <c r="E26" s="76" t="s">
        <v>464</v>
      </c>
      <c r="F26" s="77">
        <v>0</v>
      </c>
      <c r="G26" s="76" t="s">
        <v>469</v>
      </c>
      <c r="H26" s="75">
        <v>1</v>
      </c>
      <c r="I26" s="75">
        <v>0</v>
      </c>
      <c r="J26" s="75">
        <v>15</v>
      </c>
      <c r="K26" s="75">
        <v>16.5</v>
      </c>
      <c r="L26" s="101">
        <v>2</v>
      </c>
      <c r="M26" s="105">
        <v>6</v>
      </c>
    </row>
    <row r="27" spans="1:13" x14ac:dyDescent="0.35">
      <c r="A27" t="s">
        <v>7</v>
      </c>
    </row>
    <row r="28" spans="1:13" x14ac:dyDescent="0.35">
      <c r="A28" s="75">
        <v>1</v>
      </c>
      <c r="B28" s="75">
        <v>2</v>
      </c>
      <c r="C28" s="76" t="s">
        <v>165</v>
      </c>
      <c r="D28" s="75" t="s">
        <v>7</v>
      </c>
      <c r="E28" s="76" t="s">
        <v>464</v>
      </c>
      <c r="F28" s="77">
        <v>1473</v>
      </c>
      <c r="G28" s="76" t="s">
        <v>37</v>
      </c>
      <c r="H28" s="75">
        <v>5.5</v>
      </c>
      <c r="I28" s="75">
        <v>13.25</v>
      </c>
      <c r="J28" s="101">
        <v>0</v>
      </c>
      <c r="K28" s="105">
        <v>1</v>
      </c>
    </row>
    <row r="29" spans="1:13" x14ac:dyDescent="0.35">
      <c r="A29" s="75">
        <v>2</v>
      </c>
      <c r="B29" s="75">
        <v>7</v>
      </c>
      <c r="C29" s="76" t="s">
        <v>133</v>
      </c>
      <c r="D29" s="75" t="s">
        <v>7</v>
      </c>
      <c r="E29" s="76" t="s">
        <v>464</v>
      </c>
      <c r="F29" s="77">
        <v>1338</v>
      </c>
      <c r="G29" s="76" t="s">
        <v>33</v>
      </c>
      <c r="H29" s="75">
        <v>4.5</v>
      </c>
      <c r="I29" s="75">
        <v>11.75</v>
      </c>
      <c r="J29" s="101">
        <v>0</v>
      </c>
      <c r="K29" s="105">
        <v>2</v>
      </c>
    </row>
    <row r="30" spans="1:13" x14ac:dyDescent="0.35">
      <c r="A30" s="75">
        <v>3</v>
      </c>
      <c r="B30" s="75">
        <v>3</v>
      </c>
      <c r="C30" s="76" t="s">
        <v>311</v>
      </c>
      <c r="D30" s="75" t="s">
        <v>7</v>
      </c>
      <c r="E30" s="76" t="s">
        <v>464</v>
      </c>
      <c r="F30" s="77">
        <v>1164</v>
      </c>
      <c r="G30" s="76" t="s">
        <v>51</v>
      </c>
      <c r="H30" s="75">
        <v>4</v>
      </c>
      <c r="I30" s="75">
        <v>7</v>
      </c>
      <c r="J30" s="101">
        <v>0</v>
      </c>
      <c r="K30" s="105">
        <v>3</v>
      </c>
    </row>
    <row r="31" spans="1:13" x14ac:dyDescent="0.35">
      <c r="A31" s="123" t="s">
        <v>559</v>
      </c>
      <c r="B31" s="75">
        <v>4</v>
      </c>
      <c r="C31" s="76" t="s">
        <v>274</v>
      </c>
      <c r="D31" s="75" t="s">
        <v>7</v>
      </c>
      <c r="E31" s="76" t="s">
        <v>464</v>
      </c>
      <c r="F31" s="77">
        <v>1359</v>
      </c>
      <c r="G31" s="76" t="s">
        <v>103</v>
      </c>
      <c r="H31" s="75">
        <v>2.5</v>
      </c>
      <c r="I31" s="75">
        <v>3.25</v>
      </c>
      <c r="J31" s="101">
        <v>0.5</v>
      </c>
      <c r="K31" s="105">
        <v>4</v>
      </c>
    </row>
    <row r="32" spans="1:13" x14ac:dyDescent="0.35">
      <c r="A32" s="123" t="s">
        <v>559</v>
      </c>
      <c r="B32" s="75">
        <v>6</v>
      </c>
      <c r="C32" s="76" t="s">
        <v>214</v>
      </c>
      <c r="D32" s="75" t="s">
        <v>7</v>
      </c>
      <c r="E32" s="76" t="s">
        <v>464</v>
      </c>
      <c r="F32" s="77">
        <v>1388</v>
      </c>
      <c r="G32" s="76" t="s">
        <v>33</v>
      </c>
      <c r="H32" s="75">
        <v>2.5</v>
      </c>
      <c r="I32" s="75">
        <v>3.25</v>
      </c>
      <c r="J32" s="101">
        <v>0.5</v>
      </c>
      <c r="K32" s="105">
        <v>5</v>
      </c>
    </row>
    <row r="33" spans="1:13" x14ac:dyDescent="0.35">
      <c r="A33" s="75">
        <v>6</v>
      </c>
      <c r="B33" s="75">
        <v>1</v>
      </c>
      <c r="C33" s="76" t="s">
        <v>440</v>
      </c>
      <c r="D33" s="75" t="s">
        <v>7</v>
      </c>
      <c r="E33" s="76" t="s">
        <v>464</v>
      </c>
      <c r="F33" s="77">
        <v>0</v>
      </c>
      <c r="G33" s="76" t="s">
        <v>35</v>
      </c>
      <c r="H33" s="75">
        <v>2</v>
      </c>
      <c r="I33" s="75">
        <v>4.5</v>
      </c>
      <c r="J33" s="101">
        <v>0</v>
      </c>
      <c r="K33" s="105">
        <v>6</v>
      </c>
    </row>
    <row r="34" spans="1:13" x14ac:dyDescent="0.35">
      <c r="A34" t="s">
        <v>100</v>
      </c>
    </row>
    <row r="35" spans="1:13" x14ac:dyDescent="0.35">
      <c r="A35" s="75">
        <v>1</v>
      </c>
      <c r="B35" s="75">
        <v>3</v>
      </c>
      <c r="C35" s="76" t="s">
        <v>81</v>
      </c>
      <c r="D35" s="75" t="s">
        <v>12</v>
      </c>
      <c r="E35" s="76" t="s">
        <v>464</v>
      </c>
      <c r="F35" s="77">
        <v>1749</v>
      </c>
      <c r="G35" s="76" t="s">
        <v>67</v>
      </c>
      <c r="H35" s="75">
        <v>6.5</v>
      </c>
      <c r="I35" s="75">
        <v>0</v>
      </c>
      <c r="J35" s="75">
        <v>26</v>
      </c>
      <c r="K35" s="75">
        <v>29</v>
      </c>
      <c r="L35" s="101">
        <v>26.75</v>
      </c>
      <c r="M35" s="122">
        <v>1</v>
      </c>
    </row>
    <row r="36" spans="1:13" x14ac:dyDescent="0.35">
      <c r="A36" s="75">
        <v>2</v>
      </c>
      <c r="B36" s="75">
        <v>2</v>
      </c>
      <c r="C36" s="76" t="s">
        <v>82</v>
      </c>
      <c r="D36" s="75" t="s">
        <v>12</v>
      </c>
      <c r="E36" s="76" t="s">
        <v>464</v>
      </c>
      <c r="F36" s="77">
        <v>1813</v>
      </c>
      <c r="G36" s="76" t="s">
        <v>45</v>
      </c>
      <c r="H36" s="75">
        <v>5.5</v>
      </c>
      <c r="I36" s="75">
        <v>0.5</v>
      </c>
      <c r="J36" s="75">
        <v>27</v>
      </c>
      <c r="K36" s="75">
        <v>28</v>
      </c>
      <c r="L36" s="101">
        <v>18.75</v>
      </c>
      <c r="M36" s="122">
        <v>2</v>
      </c>
    </row>
    <row r="37" spans="1:13" x14ac:dyDescent="0.35">
      <c r="A37" s="75">
        <v>3</v>
      </c>
      <c r="B37" s="75">
        <v>1</v>
      </c>
      <c r="C37" s="76" t="s">
        <v>221</v>
      </c>
      <c r="D37" s="75" t="s">
        <v>13</v>
      </c>
      <c r="E37" s="76" t="s">
        <v>464</v>
      </c>
      <c r="F37" s="77">
        <v>1864</v>
      </c>
      <c r="G37" s="76" t="s">
        <v>45</v>
      </c>
      <c r="H37" s="75">
        <v>5.5</v>
      </c>
      <c r="I37" s="75">
        <v>0.5</v>
      </c>
      <c r="J37" s="75">
        <v>26.5</v>
      </c>
      <c r="K37" s="75">
        <v>28</v>
      </c>
      <c r="L37" s="101">
        <v>18.75</v>
      </c>
      <c r="M37" s="122">
        <v>3</v>
      </c>
    </row>
    <row r="38" spans="1:13" x14ac:dyDescent="0.35">
      <c r="A38" s="75">
        <v>4</v>
      </c>
      <c r="B38" s="75">
        <v>6</v>
      </c>
      <c r="C38" s="76" t="s">
        <v>84</v>
      </c>
      <c r="D38" s="75" t="s">
        <v>12</v>
      </c>
      <c r="E38" s="76" t="s">
        <v>464</v>
      </c>
      <c r="F38" s="77">
        <v>1623</v>
      </c>
      <c r="G38" s="76" t="s">
        <v>35</v>
      </c>
      <c r="H38" s="75">
        <v>4.5</v>
      </c>
      <c r="I38" s="75">
        <v>0</v>
      </c>
      <c r="J38" s="75">
        <v>26.5</v>
      </c>
      <c r="K38" s="75">
        <v>28</v>
      </c>
      <c r="L38" s="101">
        <v>13.75</v>
      </c>
      <c r="M38" s="122">
        <v>4</v>
      </c>
    </row>
    <row r="39" spans="1:13" x14ac:dyDescent="0.35">
      <c r="A39" s="75">
        <v>5</v>
      </c>
      <c r="B39" s="75">
        <v>12</v>
      </c>
      <c r="C39" s="76" t="s">
        <v>436</v>
      </c>
      <c r="D39" s="75" t="s">
        <v>12</v>
      </c>
      <c r="E39" s="76" t="s">
        <v>464</v>
      </c>
      <c r="F39" s="77">
        <v>0</v>
      </c>
      <c r="G39" s="76" t="s">
        <v>35</v>
      </c>
      <c r="H39" s="75">
        <v>4</v>
      </c>
      <c r="I39" s="75">
        <v>0</v>
      </c>
      <c r="J39" s="75">
        <v>27</v>
      </c>
      <c r="K39" s="75">
        <v>28</v>
      </c>
      <c r="L39" s="101">
        <v>10.5</v>
      </c>
      <c r="M39" s="122">
        <v>5</v>
      </c>
    </row>
    <row r="40" spans="1:13" x14ac:dyDescent="0.35">
      <c r="A40" t="s">
        <v>557</v>
      </c>
    </row>
    <row r="41" spans="1:13" x14ac:dyDescent="0.35">
      <c r="A41" s="75">
        <v>1</v>
      </c>
      <c r="B41" s="75">
        <v>8</v>
      </c>
      <c r="C41" s="76" t="s">
        <v>394</v>
      </c>
      <c r="D41" s="75" t="s">
        <v>499</v>
      </c>
      <c r="E41" s="76" t="s">
        <v>464</v>
      </c>
      <c r="F41" s="77">
        <v>0</v>
      </c>
      <c r="G41" s="76" t="s">
        <v>35</v>
      </c>
      <c r="H41" s="75">
        <v>5</v>
      </c>
      <c r="I41" s="75">
        <v>1</v>
      </c>
      <c r="J41" s="75">
        <v>17.5</v>
      </c>
      <c r="K41" s="75">
        <v>19</v>
      </c>
      <c r="L41" s="101">
        <v>15.5</v>
      </c>
      <c r="M41" s="103">
        <v>1</v>
      </c>
    </row>
    <row r="42" spans="1:13" x14ac:dyDescent="0.35">
      <c r="A42" s="75">
        <v>2</v>
      </c>
      <c r="B42" s="75">
        <v>1</v>
      </c>
      <c r="C42" s="76" t="s">
        <v>261</v>
      </c>
      <c r="D42" s="75" t="s">
        <v>499</v>
      </c>
      <c r="E42" s="76" t="s">
        <v>464</v>
      </c>
      <c r="F42" s="77">
        <v>1360</v>
      </c>
      <c r="G42" s="76" t="s">
        <v>481</v>
      </c>
      <c r="H42" s="75">
        <v>5</v>
      </c>
      <c r="I42" s="75">
        <v>0</v>
      </c>
      <c r="J42" s="75">
        <v>16.5</v>
      </c>
      <c r="K42" s="75">
        <v>18</v>
      </c>
      <c r="L42" s="101">
        <v>13</v>
      </c>
      <c r="M42" s="103">
        <v>2</v>
      </c>
    </row>
    <row r="44" spans="1:13" x14ac:dyDescent="0.35">
      <c r="A44" s="125" t="s">
        <v>560</v>
      </c>
    </row>
    <row r="45" spans="1:13" x14ac:dyDescent="0.35">
      <c r="A45" s="124"/>
    </row>
  </sheetData>
  <pageMargins left="0.70866141732283472" right="0.70866141732283472" top="0.78740157480314965" bottom="0.78740157480314965" header="0.31496062992125984" footer="0.31496062992125984"/>
  <pageSetup paperSize="9" scale="74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B670D-3CFF-468C-A168-65B20D5F07AF}">
  <dimension ref="A1:B64"/>
  <sheetViews>
    <sheetView zoomScale="90" zoomScaleNormal="90" workbookViewId="0">
      <selection activeCell="B56" sqref="B56"/>
    </sheetView>
  </sheetViews>
  <sheetFormatPr defaultColWidth="9.1796875" defaultRowHeight="15.5" x14ac:dyDescent="0.35"/>
  <cols>
    <col min="1" max="1" width="10.81640625" style="13" customWidth="1"/>
    <col min="2" max="2" width="80.7265625" style="61" customWidth="1"/>
    <col min="3" max="16384" width="9.1796875" style="13"/>
  </cols>
  <sheetData>
    <row r="1" spans="1:2" ht="24" thickBot="1" x14ac:dyDescent="0.6">
      <c r="B1" s="62" t="s">
        <v>231</v>
      </c>
    </row>
    <row r="2" spans="1:2" ht="16" thickBot="1" x14ac:dyDescent="0.4">
      <c r="A2" s="43" t="s">
        <v>134</v>
      </c>
      <c r="B2" s="44"/>
    </row>
    <row r="3" spans="1:2" x14ac:dyDescent="0.35">
      <c r="A3" s="111" t="s">
        <v>135</v>
      </c>
      <c r="B3" s="49"/>
    </row>
    <row r="4" spans="1:2" ht="17.25" customHeight="1" x14ac:dyDescent="0.35">
      <c r="A4" s="112"/>
      <c r="B4" s="46"/>
    </row>
    <row r="5" spans="1:2" x14ac:dyDescent="0.35">
      <c r="A5" s="112"/>
      <c r="B5" s="49"/>
    </row>
    <row r="6" spans="1:2" ht="18" customHeight="1" thickBot="1" x14ac:dyDescent="0.4">
      <c r="A6" s="113"/>
      <c r="B6" s="50"/>
    </row>
    <row r="7" spans="1:2" x14ac:dyDescent="0.35">
      <c r="A7" s="111" t="s">
        <v>136</v>
      </c>
      <c r="B7" s="46" t="s">
        <v>194</v>
      </c>
    </row>
    <row r="8" spans="1:2" ht="16" thickBot="1" x14ac:dyDescent="0.4">
      <c r="A8" s="113"/>
      <c r="B8" s="47"/>
    </row>
    <row r="9" spans="1:2" ht="15" customHeight="1" thickBot="1" x14ac:dyDescent="0.4">
      <c r="A9" s="58" t="s">
        <v>195</v>
      </c>
      <c r="B9" s="45"/>
    </row>
    <row r="10" spans="1:2" ht="29.5" thickBot="1" x14ac:dyDescent="0.4">
      <c r="A10" s="58" t="s">
        <v>137</v>
      </c>
      <c r="B10" s="45"/>
    </row>
    <row r="11" spans="1:2" ht="16" thickBot="1" x14ac:dyDescent="0.4">
      <c r="A11" s="58" t="s">
        <v>138</v>
      </c>
      <c r="B11" s="45"/>
    </row>
    <row r="12" spans="1:2" x14ac:dyDescent="0.35">
      <c r="A12" s="111" t="s">
        <v>139</v>
      </c>
      <c r="B12" s="48" t="s">
        <v>232</v>
      </c>
    </row>
    <row r="13" spans="1:2" x14ac:dyDescent="0.35">
      <c r="A13" s="112"/>
      <c r="B13" s="48" t="s">
        <v>233</v>
      </c>
    </row>
    <row r="14" spans="1:2" x14ac:dyDescent="0.35">
      <c r="A14" s="112"/>
      <c r="B14" s="48" t="s">
        <v>234</v>
      </c>
    </row>
    <row r="15" spans="1:2" x14ac:dyDescent="0.35">
      <c r="A15" s="112"/>
      <c r="B15" s="48" t="s">
        <v>235</v>
      </c>
    </row>
    <row r="16" spans="1:2" x14ac:dyDescent="0.35">
      <c r="A16" s="112"/>
      <c r="B16" s="48" t="s">
        <v>236</v>
      </c>
    </row>
    <row r="17" spans="1:2" x14ac:dyDescent="0.35">
      <c r="A17" s="112"/>
      <c r="B17" s="48" t="s">
        <v>237</v>
      </c>
    </row>
    <row r="18" spans="1:2" ht="44" thickBot="1" x14ac:dyDescent="0.4">
      <c r="A18" s="113"/>
      <c r="B18" s="47" t="s">
        <v>166</v>
      </c>
    </row>
    <row r="19" spans="1:2" x14ac:dyDescent="0.35">
      <c r="A19" s="111" t="s">
        <v>140</v>
      </c>
      <c r="B19" s="48" t="s">
        <v>141</v>
      </c>
    </row>
    <row r="20" spans="1:2" x14ac:dyDescent="0.35">
      <c r="A20" s="112"/>
      <c r="B20" s="48" t="s">
        <v>142</v>
      </c>
    </row>
    <row r="21" spans="1:2" x14ac:dyDescent="0.35">
      <c r="A21" s="112"/>
      <c r="B21" s="48" t="s">
        <v>143</v>
      </c>
    </row>
    <row r="22" spans="1:2" x14ac:dyDescent="0.35">
      <c r="A22" s="112"/>
      <c r="B22" s="48" t="s">
        <v>144</v>
      </c>
    </row>
    <row r="23" spans="1:2" x14ac:dyDescent="0.35">
      <c r="A23" s="112"/>
      <c r="B23" s="48" t="s">
        <v>145</v>
      </c>
    </row>
    <row r="24" spans="1:2" x14ac:dyDescent="0.35">
      <c r="A24" s="112"/>
      <c r="B24" s="48" t="s">
        <v>146</v>
      </c>
    </row>
    <row r="25" spans="1:2" x14ac:dyDescent="0.35">
      <c r="A25" s="112"/>
      <c r="B25" s="48" t="s">
        <v>147</v>
      </c>
    </row>
    <row r="26" spans="1:2" ht="43.5" x14ac:dyDescent="0.35">
      <c r="A26" s="112"/>
      <c r="B26" s="48" t="s">
        <v>167</v>
      </c>
    </row>
    <row r="27" spans="1:2" ht="16" thickBot="1" x14ac:dyDescent="0.4">
      <c r="A27" s="113"/>
      <c r="B27" s="47" t="s">
        <v>148</v>
      </c>
    </row>
    <row r="28" spans="1:2" x14ac:dyDescent="0.35">
      <c r="A28" s="111" t="s">
        <v>149</v>
      </c>
      <c r="B28" s="48" t="s">
        <v>168</v>
      </c>
    </row>
    <row r="29" spans="1:2" x14ac:dyDescent="0.35">
      <c r="A29" s="112"/>
      <c r="B29" s="48" t="s">
        <v>169</v>
      </c>
    </row>
    <row r="30" spans="1:2" x14ac:dyDescent="0.35">
      <c r="A30" s="112"/>
      <c r="B30" s="48" t="s">
        <v>150</v>
      </c>
    </row>
    <row r="31" spans="1:2" ht="29" x14ac:dyDescent="0.35">
      <c r="A31" s="112"/>
      <c r="B31" s="48" t="s">
        <v>170</v>
      </c>
    </row>
    <row r="32" spans="1:2" ht="29" x14ac:dyDescent="0.35">
      <c r="A32" s="112"/>
      <c r="B32" s="48" t="s">
        <v>151</v>
      </c>
    </row>
    <row r="33" spans="1:2" x14ac:dyDescent="0.35">
      <c r="A33" s="112"/>
      <c r="B33" s="48" t="s">
        <v>171</v>
      </c>
    </row>
    <row r="34" spans="1:2" ht="29" x14ac:dyDescent="0.35">
      <c r="A34" s="112"/>
      <c r="B34" s="48" t="s">
        <v>196</v>
      </c>
    </row>
    <row r="35" spans="1:2" ht="29" x14ac:dyDescent="0.35">
      <c r="A35" s="112"/>
      <c r="B35" s="48" t="s">
        <v>197</v>
      </c>
    </row>
    <row r="36" spans="1:2" ht="16" thickBot="1" x14ac:dyDescent="0.4">
      <c r="A36" s="113"/>
      <c r="B36" s="50" t="s">
        <v>198</v>
      </c>
    </row>
    <row r="37" spans="1:2" x14ac:dyDescent="0.35">
      <c r="A37" s="111" t="s">
        <v>152</v>
      </c>
      <c r="B37" s="46" t="s">
        <v>199</v>
      </c>
    </row>
    <row r="38" spans="1:2" ht="16" thickBot="1" x14ac:dyDescent="0.4">
      <c r="A38" s="113"/>
      <c r="B38" s="50" t="s">
        <v>200</v>
      </c>
    </row>
    <row r="39" spans="1:2" ht="16" thickBot="1" x14ac:dyDescent="0.4">
      <c r="A39" s="58" t="s">
        <v>153</v>
      </c>
      <c r="B39" s="47" t="s">
        <v>201</v>
      </c>
    </row>
    <row r="40" spans="1:2" x14ac:dyDescent="0.35">
      <c r="A40" s="111" t="s">
        <v>154</v>
      </c>
      <c r="B40" s="49"/>
    </row>
    <row r="41" spans="1:2" x14ac:dyDescent="0.35">
      <c r="A41" s="112"/>
      <c r="B41" s="49"/>
    </row>
    <row r="42" spans="1:2" ht="16" thickBot="1" x14ac:dyDescent="0.4">
      <c r="A42" s="113"/>
      <c r="B42" s="45"/>
    </row>
    <row r="43" spans="1:2" ht="16" thickBot="1" x14ac:dyDescent="0.4">
      <c r="A43" s="58" t="s">
        <v>155</v>
      </c>
      <c r="B43" s="47" t="s">
        <v>202</v>
      </c>
    </row>
    <row r="44" spans="1:2" ht="16" thickBot="1" x14ac:dyDescent="0.4">
      <c r="A44" s="58" t="s">
        <v>156</v>
      </c>
      <c r="B44" s="47" t="s">
        <v>157</v>
      </c>
    </row>
    <row r="45" spans="1:2" x14ac:dyDescent="0.35">
      <c r="A45" s="111" t="s">
        <v>92</v>
      </c>
      <c r="B45" s="48" t="s">
        <v>172</v>
      </c>
    </row>
    <row r="46" spans="1:2" x14ac:dyDescent="0.35">
      <c r="A46" s="112"/>
      <c r="B46" s="48" t="s">
        <v>173</v>
      </c>
    </row>
    <row r="47" spans="1:2" ht="29" x14ac:dyDescent="0.35">
      <c r="A47" s="112"/>
      <c r="B47" s="48" t="s">
        <v>238</v>
      </c>
    </row>
    <row r="48" spans="1:2" ht="16" thickBot="1" x14ac:dyDescent="0.4">
      <c r="A48" s="113"/>
      <c r="B48" s="47" t="s">
        <v>239</v>
      </c>
    </row>
    <row r="49" spans="1:2" x14ac:dyDescent="0.35">
      <c r="A49" s="111" t="s">
        <v>203</v>
      </c>
      <c r="B49" s="48" t="s">
        <v>240</v>
      </c>
    </row>
    <row r="50" spans="1:2" x14ac:dyDescent="0.35">
      <c r="A50" s="112"/>
      <c r="B50" s="48" t="s">
        <v>204</v>
      </c>
    </row>
    <row r="51" spans="1:2" x14ac:dyDescent="0.35">
      <c r="A51" s="112"/>
      <c r="B51" s="48" t="s">
        <v>241</v>
      </c>
    </row>
    <row r="52" spans="1:2" x14ac:dyDescent="0.35">
      <c r="A52" s="112"/>
      <c r="B52" s="48" t="s">
        <v>243</v>
      </c>
    </row>
    <row r="53" spans="1:2" x14ac:dyDescent="0.35">
      <c r="A53" s="112"/>
      <c r="B53" s="48" t="s">
        <v>242</v>
      </c>
    </row>
    <row r="54" spans="1:2" x14ac:dyDescent="0.35">
      <c r="A54" s="112"/>
      <c r="B54" s="48" t="s">
        <v>244</v>
      </c>
    </row>
    <row r="55" spans="1:2" ht="16" thickBot="1" x14ac:dyDescent="0.4">
      <c r="A55" s="113"/>
      <c r="B55" s="47" t="s">
        <v>245</v>
      </c>
    </row>
    <row r="56" spans="1:2" ht="29.5" thickBot="1" x14ac:dyDescent="0.4">
      <c r="A56" s="58" t="s">
        <v>158</v>
      </c>
      <c r="B56" s="47" t="s">
        <v>174</v>
      </c>
    </row>
    <row r="57" spans="1:2" ht="16" thickBot="1" x14ac:dyDescent="0.4">
      <c r="A57" s="58" t="s">
        <v>159</v>
      </c>
      <c r="B57" s="45" t="s">
        <v>205</v>
      </c>
    </row>
    <row r="58" spans="1:2" ht="52.5" thickBot="1" x14ac:dyDescent="0.4">
      <c r="A58" s="58" t="s">
        <v>160</v>
      </c>
      <c r="B58" s="51" t="s">
        <v>161</v>
      </c>
    </row>
    <row r="59" spans="1:2" ht="29" x14ac:dyDescent="0.35">
      <c r="A59" s="111" t="s">
        <v>175</v>
      </c>
      <c r="B59" s="60" t="s">
        <v>206</v>
      </c>
    </row>
    <row r="60" spans="1:2" x14ac:dyDescent="0.35">
      <c r="A60" s="112"/>
      <c r="B60" s="60" t="s">
        <v>207</v>
      </c>
    </row>
    <row r="61" spans="1:2" x14ac:dyDescent="0.35">
      <c r="A61" s="112"/>
      <c r="B61" s="49" t="s">
        <v>208</v>
      </c>
    </row>
    <row r="62" spans="1:2" ht="16" thickBot="1" x14ac:dyDescent="0.4">
      <c r="A62" s="113"/>
      <c r="B62" s="45" t="s">
        <v>209</v>
      </c>
    </row>
    <row r="63" spans="1:2" x14ac:dyDescent="0.35">
      <c r="A63" s="111" t="s">
        <v>210</v>
      </c>
      <c r="B63" s="46" t="s">
        <v>211</v>
      </c>
    </row>
    <row r="64" spans="1:2" ht="16" thickBot="1" x14ac:dyDescent="0.4">
      <c r="A64" s="113"/>
      <c r="B64" s="50" t="s">
        <v>212</v>
      </c>
    </row>
  </sheetData>
  <mergeCells count="11">
    <mergeCell ref="A63:A64"/>
    <mergeCell ref="A37:A38"/>
    <mergeCell ref="A40:A42"/>
    <mergeCell ref="A45:A48"/>
    <mergeCell ref="A49:A55"/>
    <mergeCell ref="A59:A62"/>
    <mergeCell ref="A3:A6"/>
    <mergeCell ref="A7:A8"/>
    <mergeCell ref="A12:A18"/>
    <mergeCell ref="A19:A27"/>
    <mergeCell ref="A28:A36"/>
  </mergeCells>
  <hyperlinks>
    <hyperlink ref="B7" r:id="rId1" display="http://prazskysach.cz/" xr:uid="{089F70AD-CF12-4D41-B21E-ED5C90228E86}"/>
    <hyperlink ref="B36" r:id="rId2" display="http://prazskysach.cz/mladez/jednotlivci/" xr:uid="{E0375F06-5B09-4A04-9D16-238531F68A83}"/>
    <hyperlink ref="B37" r:id="rId3" display="https://forms.office.com/r/7nrRuPMD85" xr:uid="{C30E9365-FE81-4349-BDD5-5B48753AA676}"/>
    <hyperlink ref="B38" r:id="rId4" display="http://chess-results.com/tnr574603.aspx?lan=5&amp;art=0&amp;turdet=YES" xr:uid="{264476F7-1FFF-48A8-A737-060B5042ACF9}"/>
    <hyperlink ref="B63" r:id="rId5" xr:uid="{85BE264E-B54C-49F3-ADE8-9F583BE71587}"/>
    <hyperlink ref="B64" r:id="rId6" xr:uid="{57F6B657-491F-4BFD-8B1D-5B13E8FA21EE}"/>
  </hyperlinks>
  <pageMargins left="0.7" right="0.7" top="0.78740157499999996" bottom="0.78740157499999996" header="0.3" footer="0.3"/>
  <pageSetup paperSize="9" orientation="portrait" horizontalDpi="0" verticalDpi="0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60297-2B83-49AA-AAEB-56D81D45F6DF}">
  <dimension ref="A1:A93"/>
  <sheetViews>
    <sheetView workbookViewId="0">
      <selection activeCell="A4" sqref="A4"/>
    </sheetView>
  </sheetViews>
  <sheetFormatPr defaultRowHeight="15" customHeight="1" x14ac:dyDescent="0.35"/>
  <cols>
    <col min="1" max="1" width="92" bestFit="1" customWidth="1"/>
  </cols>
  <sheetData>
    <row r="1" spans="1:1" ht="26" x14ac:dyDescent="0.6">
      <c r="A1" s="5" t="s">
        <v>407</v>
      </c>
    </row>
    <row r="2" spans="1:1" s="25" customFormat="1" ht="15" customHeight="1" x14ac:dyDescent="0.35">
      <c r="A2" s="39" t="s">
        <v>408</v>
      </c>
    </row>
    <row r="3" spans="1:1" s="25" customFormat="1" ht="15" customHeight="1" x14ac:dyDescent="0.35">
      <c r="A3" s="25" t="s">
        <v>424</v>
      </c>
    </row>
    <row r="4" spans="1:1" ht="15" customHeight="1" x14ac:dyDescent="0.45">
      <c r="A4" s="40"/>
    </row>
    <row r="5" spans="1:1" ht="15" customHeight="1" x14ac:dyDescent="0.35">
      <c r="A5" s="7"/>
    </row>
    <row r="7" spans="1:1" ht="15" customHeight="1" x14ac:dyDescent="0.35">
      <c r="A7" s="7"/>
    </row>
    <row r="9" spans="1:1" ht="15" customHeight="1" x14ac:dyDescent="0.35">
      <c r="A9" s="7"/>
    </row>
    <row r="12" spans="1:1" s="59" customFormat="1" ht="14" x14ac:dyDescent="0.3"/>
    <row r="13" spans="1:1" s="59" customFormat="1" ht="15" customHeight="1" x14ac:dyDescent="0.3"/>
    <row r="14" spans="1:1" s="59" customFormat="1" ht="15" customHeight="1" x14ac:dyDescent="0.3"/>
    <row r="15" spans="1:1" s="59" customFormat="1" ht="15" customHeight="1" x14ac:dyDescent="0.3">
      <c r="A15" s="63"/>
    </row>
    <row r="16" spans="1:1" s="59" customFormat="1" ht="15" customHeight="1" x14ac:dyDescent="0.3"/>
    <row r="17" spans="1:1" s="59" customFormat="1" ht="15" customHeight="1" x14ac:dyDescent="0.3"/>
    <row r="18" spans="1:1" s="59" customFormat="1" ht="15" customHeight="1" x14ac:dyDescent="0.3">
      <c r="A18" s="63"/>
    </row>
    <row r="19" spans="1:1" s="59" customFormat="1" ht="15" customHeight="1" x14ac:dyDescent="0.3"/>
    <row r="20" spans="1:1" s="59" customFormat="1" ht="15" customHeight="1" x14ac:dyDescent="0.3"/>
    <row r="21" spans="1:1" s="59" customFormat="1" ht="15" customHeight="1" x14ac:dyDescent="0.3">
      <c r="A21" s="63"/>
    </row>
    <row r="22" spans="1:1" s="59" customFormat="1" ht="15" customHeight="1" x14ac:dyDescent="0.3"/>
    <row r="23" spans="1:1" s="59" customFormat="1" ht="15" customHeight="1" x14ac:dyDescent="0.3"/>
    <row r="24" spans="1:1" s="59" customFormat="1" ht="15" customHeight="1" x14ac:dyDescent="0.3"/>
    <row r="25" spans="1:1" s="59" customFormat="1" ht="15" customHeight="1" x14ac:dyDescent="0.3"/>
    <row r="26" spans="1:1" s="59" customFormat="1" ht="15" customHeight="1" x14ac:dyDescent="0.3"/>
    <row r="27" spans="1:1" s="59" customFormat="1" ht="15" customHeight="1" x14ac:dyDescent="0.3"/>
    <row r="28" spans="1:1" s="59" customFormat="1" ht="15" customHeight="1" x14ac:dyDescent="0.3"/>
    <row r="29" spans="1:1" s="59" customFormat="1" ht="15" customHeight="1" x14ac:dyDescent="0.3"/>
    <row r="30" spans="1:1" s="59" customFormat="1" ht="15" customHeight="1" x14ac:dyDescent="0.3"/>
    <row r="31" spans="1:1" s="59" customFormat="1" ht="15" customHeight="1" x14ac:dyDescent="0.3"/>
    <row r="32" spans="1:1" s="59" customFormat="1" ht="15" customHeight="1" x14ac:dyDescent="0.3"/>
    <row r="33" spans="1:1" s="59" customFormat="1" ht="14" x14ac:dyDescent="0.3"/>
    <row r="34" spans="1:1" s="59" customFormat="1" ht="15" customHeight="1" x14ac:dyDescent="0.3"/>
    <row r="35" spans="1:1" s="59" customFormat="1" ht="15" customHeight="1" x14ac:dyDescent="0.3">
      <c r="A35" s="63"/>
    </row>
    <row r="36" spans="1:1" s="59" customFormat="1" ht="15" customHeight="1" x14ac:dyDescent="0.3"/>
    <row r="37" spans="1:1" s="59" customFormat="1" ht="15" customHeight="1" x14ac:dyDescent="0.3"/>
    <row r="38" spans="1:1" s="59" customFormat="1" ht="15" customHeight="1" x14ac:dyDescent="0.3"/>
    <row r="39" spans="1:1" s="59" customFormat="1" ht="15" customHeight="1" x14ac:dyDescent="0.3"/>
    <row r="40" spans="1:1" s="59" customFormat="1" ht="15" customHeight="1" x14ac:dyDescent="0.3"/>
    <row r="41" spans="1:1" s="59" customFormat="1" ht="15" customHeight="1" x14ac:dyDescent="0.3"/>
    <row r="42" spans="1:1" s="59" customFormat="1" ht="15" customHeight="1" x14ac:dyDescent="0.3"/>
    <row r="43" spans="1:1" s="59" customFormat="1" ht="15" customHeight="1" x14ac:dyDescent="0.3">
      <c r="A43" s="63"/>
    </row>
    <row r="44" spans="1:1" s="59" customFormat="1" ht="15" customHeight="1" x14ac:dyDescent="0.3"/>
    <row r="45" spans="1:1" s="59" customFormat="1" ht="15" customHeight="1" x14ac:dyDescent="0.3"/>
    <row r="46" spans="1:1" s="59" customFormat="1" ht="15" customHeight="1" x14ac:dyDescent="0.3">
      <c r="A46" s="63"/>
    </row>
    <row r="47" spans="1:1" s="59" customFormat="1" ht="15" customHeight="1" x14ac:dyDescent="0.3"/>
    <row r="48" spans="1:1" s="59" customFormat="1" ht="15" customHeight="1" x14ac:dyDescent="0.3"/>
    <row r="49" spans="1:1" s="59" customFormat="1" ht="15" customHeight="1" x14ac:dyDescent="0.3">
      <c r="A49" s="63"/>
    </row>
    <row r="50" spans="1:1" s="59" customFormat="1" ht="15" customHeight="1" x14ac:dyDescent="0.3"/>
    <row r="51" spans="1:1" s="59" customFormat="1" ht="15" customHeight="1" x14ac:dyDescent="0.3"/>
    <row r="52" spans="1:1" s="59" customFormat="1" ht="15" customHeight="1" x14ac:dyDescent="0.3">
      <c r="A52" s="63"/>
    </row>
    <row r="53" spans="1:1" s="59" customFormat="1" ht="15" customHeight="1" x14ac:dyDescent="0.3"/>
    <row r="54" spans="1:1" s="59" customFormat="1" ht="14" x14ac:dyDescent="0.3"/>
    <row r="55" spans="1:1" s="59" customFormat="1" ht="15" customHeight="1" x14ac:dyDescent="0.3"/>
    <row r="56" spans="1:1" s="59" customFormat="1" ht="15" customHeight="1" x14ac:dyDescent="0.3">
      <c r="A56" s="63"/>
    </row>
    <row r="57" spans="1:1" s="59" customFormat="1" ht="15" customHeight="1" x14ac:dyDescent="0.3"/>
    <row r="58" spans="1:1" s="59" customFormat="1" ht="15" customHeight="1" x14ac:dyDescent="0.3"/>
    <row r="59" spans="1:1" s="59" customFormat="1" ht="15" customHeight="1" x14ac:dyDescent="0.3">
      <c r="A59" s="63"/>
    </row>
    <row r="60" spans="1:1" s="59" customFormat="1" ht="15" customHeight="1" x14ac:dyDescent="0.3"/>
    <row r="61" spans="1:1" s="59" customFormat="1" ht="15" customHeight="1" x14ac:dyDescent="0.3">
      <c r="A61" s="63"/>
    </row>
    <row r="62" spans="1:1" s="59" customFormat="1" ht="15" customHeight="1" x14ac:dyDescent="0.3">
      <c r="A62" s="63"/>
    </row>
    <row r="63" spans="1:1" s="59" customFormat="1" ht="15" customHeight="1" x14ac:dyDescent="0.3"/>
    <row r="64" spans="1:1" s="59" customFormat="1" ht="15" customHeight="1" x14ac:dyDescent="0.3"/>
    <row r="65" spans="1:1" s="59" customFormat="1" ht="15" customHeight="1" x14ac:dyDescent="0.3">
      <c r="A65" s="63"/>
    </row>
    <row r="66" spans="1:1" s="59" customFormat="1" ht="15" customHeight="1" x14ac:dyDescent="0.3"/>
    <row r="67" spans="1:1" s="59" customFormat="1" ht="15" customHeight="1" x14ac:dyDescent="0.3"/>
    <row r="68" spans="1:1" s="59" customFormat="1" ht="15" customHeight="1" x14ac:dyDescent="0.3"/>
    <row r="69" spans="1:1" s="59" customFormat="1" ht="15" customHeight="1" x14ac:dyDescent="0.3"/>
    <row r="70" spans="1:1" s="59" customFormat="1" ht="15" customHeight="1" x14ac:dyDescent="0.3"/>
    <row r="71" spans="1:1" s="59" customFormat="1" ht="15" customHeight="1" x14ac:dyDescent="0.3">
      <c r="A71" s="63"/>
    </row>
    <row r="72" spans="1:1" s="59" customFormat="1" ht="15" customHeight="1" x14ac:dyDescent="0.3"/>
    <row r="73" spans="1:1" s="59" customFormat="1" ht="15" customHeight="1" x14ac:dyDescent="0.3"/>
    <row r="74" spans="1:1" s="59" customFormat="1" ht="15" customHeight="1" x14ac:dyDescent="0.3">
      <c r="A74" s="63"/>
    </row>
    <row r="75" spans="1:1" s="59" customFormat="1" ht="15" customHeight="1" x14ac:dyDescent="0.3"/>
    <row r="76" spans="1:1" s="59" customFormat="1" ht="15" customHeight="1" x14ac:dyDescent="0.3"/>
    <row r="77" spans="1:1" s="59" customFormat="1" ht="15" customHeight="1" x14ac:dyDescent="0.3"/>
    <row r="78" spans="1:1" s="59" customFormat="1" ht="15" customHeight="1" x14ac:dyDescent="0.3"/>
    <row r="79" spans="1:1" s="59" customFormat="1" ht="15" customHeight="1" x14ac:dyDescent="0.3"/>
    <row r="80" spans="1:1" s="59" customFormat="1" ht="15" customHeight="1" x14ac:dyDescent="0.3"/>
    <row r="81" spans="1:1" s="59" customFormat="1" ht="14" x14ac:dyDescent="0.3"/>
    <row r="82" spans="1:1" s="59" customFormat="1" ht="15" customHeight="1" x14ac:dyDescent="0.3"/>
    <row r="83" spans="1:1" s="59" customFormat="1" ht="15" customHeight="1" x14ac:dyDescent="0.3"/>
    <row r="84" spans="1:1" s="59" customFormat="1" ht="15" customHeight="1" x14ac:dyDescent="0.3"/>
    <row r="85" spans="1:1" s="59" customFormat="1" ht="15" customHeight="1" x14ac:dyDescent="0.3"/>
    <row r="86" spans="1:1" s="59" customFormat="1" ht="15" customHeight="1" x14ac:dyDescent="0.3">
      <c r="A86" s="63"/>
    </row>
    <row r="87" spans="1:1" s="59" customFormat="1" ht="15" customHeight="1" x14ac:dyDescent="0.3"/>
    <row r="88" spans="1:1" s="59" customFormat="1" ht="15" customHeight="1" x14ac:dyDescent="0.3">
      <c r="A88" s="63"/>
    </row>
    <row r="89" spans="1:1" s="59" customFormat="1" ht="15" customHeight="1" x14ac:dyDescent="0.3"/>
    <row r="90" spans="1:1" s="59" customFormat="1" ht="15" customHeight="1" x14ac:dyDescent="0.3"/>
    <row r="91" spans="1:1" s="59" customFormat="1" ht="15" customHeight="1" x14ac:dyDescent="0.3"/>
    <row r="92" spans="1:1" s="59" customFormat="1" ht="15" customHeight="1" x14ac:dyDescent="0.3"/>
    <row r="93" spans="1:1" s="59" customFormat="1" ht="15" customHeight="1" x14ac:dyDescent="0.3"/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734F1-26A9-40B6-BBB8-90D66ACC64A5}">
  <dimension ref="A1:J82"/>
  <sheetViews>
    <sheetView topLeftCell="A40" workbookViewId="0">
      <selection activeCell="I66" sqref="I66"/>
    </sheetView>
  </sheetViews>
  <sheetFormatPr defaultRowHeight="12.75" customHeight="1" x14ac:dyDescent="0.35"/>
  <cols>
    <col min="1" max="1" width="4.54296875" bestFit="1" customWidth="1"/>
    <col min="2" max="2" width="8.81640625" bestFit="1" customWidth="1"/>
    <col min="3" max="3" width="41.1796875" bestFit="1" customWidth="1"/>
    <col min="4" max="4" width="7.54296875" bestFit="1" customWidth="1"/>
    <col min="5" max="5" width="6.1796875" bestFit="1" customWidth="1"/>
    <col min="6" max="6" width="12" bestFit="1" customWidth="1"/>
    <col min="7" max="7" width="7.81640625" bestFit="1" customWidth="1"/>
    <col min="8" max="10" width="10" bestFit="1" customWidth="1"/>
  </cols>
  <sheetData>
    <row r="1" spans="1:10" ht="26" x14ac:dyDescent="0.6">
      <c r="A1" s="5" t="s">
        <v>162</v>
      </c>
    </row>
    <row r="2" spans="1:10" ht="12.75" customHeight="1" x14ac:dyDescent="0.35">
      <c r="A2" s="52" t="s">
        <v>128</v>
      </c>
    </row>
    <row r="4" spans="1:10" ht="12.75" customHeight="1" x14ac:dyDescent="0.35">
      <c r="A4" t="s">
        <v>7</v>
      </c>
    </row>
    <row r="5" spans="1:10" ht="12.75" customHeight="1" x14ac:dyDescent="0.35">
      <c r="C5" s="84" t="s">
        <v>506</v>
      </c>
      <c r="E5" s="85">
        <v>50</v>
      </c>
    </row>
    <row r="6" spans="1:10" ht="12.75" customHeight="1" x14ac:dyDescent="0.35">
      <c r="C6" s="84" t="s">
        <v>507</v>
      </c>
      <c r="E6" s="85">
        <v>12</v>
      </c>
    </row>
    <row r="7" spans="1:10" ht="12.75" customHeight="1" x14ac:dyDescent="0.35">
      <c r="C7" s="84" t="s">
        <v>508</v>
      </c>
      <c r="E7" s="85">
        <v>9</v>
      </c>
    </row>
    <row r="8" spans="1:10" ht="12.75" customHeight="1" x14ac:dyDescent="0.35">
      <c r="C8" s="84" t="s">
        <v>509</v>
      </c>
      <c r="E8" s="85">
        <v>2</v>
      </c>
    </row>
    <row r="9" spans="1:10" ht="12.75" customHeight="1" x14ac:dyDescent="0.35">
      <c r="C9" s="84" t="s">
        <v>510</v>
      </c>
      <c r="E9" s="85">
        <f>E5-E6-E7-E8</f>
        <v>27</v>
      </c>
    </row>
    <row r="10" spans="1:10" ht="12.75" customHeight="1" x14ac:dyDescent="0.35">
      <c r="E10" s="85"/>
    </row>
    <row r="12" spans="1:10" ht="12.75" customHeight="1" x14ac:dyDescent="0.35">
      <c r="A12" s="86" t="s">
        <v>511</v>
      </c>
      <c r="B12" s="87" t="s">
        <v>512</v>
      </c>
      <c r="C12" s="87" t="s">
        <v>513</v>
      </c>
      <c r="D12" s="88" t="s">
        <v>514</v>
      </c>
      <c r="E12" s="89" t="s">
        <v>127</v>
      </c>
      <c r="F12" s="86" t="s">
        <v>515</v>
      </c>
      <c r="G12" s="90" t="s">
        <v>516</v>
      </c>
      <c r="H12" s="87" t="s">
        <v>517</v>
      </c>
      <c r="I12" s="87" t="s">
        <v>518</v>
      </c>
      <c r="J12" s="87" t="s">
        <v>519</v>
      </c>
    </row>
    <row r="13" spans="1:10" ht="12.75" customHeight="1" x14ac:dyDescent="0.35">
      <c r="A13" s="91">
        <v>11</v>
      </c>
      <c r="B13" t="s">
        <v>520</v>
      </c>
      <c r="C13" t="s">
        <v>521</v>
      </c>
      <c r="D13" s="92" t="s">
        <v>522</v>
      </c>
      <c r="E13" s="93">
        <f>44+48</f>
        <v>92</v>
      </c>
      <c r="F13">
        <f>E13*E9/E22</f>
        <v>5.1428571428571432</v>
      </c>
      <c r="G13" s="94">
        <f>ROUND(F13,0)</f>
        <v>5</v>
      </c>
      <c r="H13" s="93">
        <v>63</v>
      </c>
      <c r="I13" s="93">
        <v>62</v>
      </c>
      <c r="J13" s="93">
        <v>51</v>
      </c>
    </row>
    <row r="14" spans="1:10" ht="12.75" customHeight="1" x14ac:dyDescent="0.35">
      <c r="A14" s="91">
        <v>12</v>
      </c>
      <c r="B14" t="s">
        <v>523</v>
      </c>
      <c r="C14" t="s">
        <v>524</v>
      </c>
      <c r="D14" s="92" t="s">
        <v>522</v>
      </c>
      <c r="E14" s="93">
        <f>52+60</f>
        <v>112</v>
      </c>
      <c r="F14">
        <f>E14*E9/E22</f>
        <v>6.2608695652173916</v>
      </c>
      <c r="G14" s="94">
        <f t="shared" ref="G14:G21" si="0">ROUND(F14,0)</f>
        <v>6</v>
      </c>
      <c r="H14" s="93">
        <v>96</v>
      </c>
      <c r="I14" s="93">
        <v>113</v>
      </c>
      <c r="J14" s="93">
        <v>116</v>
      </c>
    </row>
    <row r="15" spans="1:10" ht="12.75" customHeight="1" x14ac:dyDescent="0.35">
      <c r="A15" s="91">
        <v>13</v>
      </c>
      <c r="B15" t="s">
        <v>525</v>
      </c>
      <c r="C15" t="s">
        <v>526</v>
      </c>
      <c r="D15" s="92" t="s">
        <v>522</v>
      </c>
      <c r="E15" s="93">
        <f>15+19</f>
        <v>34</v>
      </c>
      <c r="F15">
        <f>E15*E9/E22</f>
        <v>1.9006211180124224</v>
      </c>
      <c r="G15" s="94">
        <f t="shared" si="0"/>
        <v>2</v>
      </c>
      <c r="H15" s="93">
        <v>26</v>
      </c>
      <c r="I15" s="93">
        <v>25</v>
      </c>
      <c r="J15" s="93">
        <v>27</v>
      </c>
    </row>
    <row r="16" spans="1:10" ht="12.75" customHeight="1" x14ac:dyDescent="0.35">
      <c r="A16" s="91">
        <v>14</v>
      </c>
      <c r="B16" t="s">
        <v>527</v>
      </c>
      <c r="C16" t="s">
        <v>528</v>
      </c>
      <c r="D16" s="92" t="s">
        <v>522</v>
      </c>
      <c r="E16" s="93">
        <f>17+21</f>
        <v>38</v>
      </c>
      <c r="F16">
        <f>E16*E9/E22</f>
        <v>2.1242236024844718</v>
      </c>
      <c r="G16" s="94">
        <f t="shared" si="0"/>
        <v>2</v>
      </c>
      <c r="H16" s="93">
        <v>29</v>
      </c>
      <c r="I16" s="93">
        <v>34</v>
      </c>
      <c r="J16" s="93">
        <v>34</v>
      </c>
    </row>
    <row r="17" spans="1:10" ht="12.75" customHeight="1" x14ac:dyDescent="0.35">
      <c r="A17" s="91">
        <v>15</v>
      </c>
      <c r="B17" t="s">
        <v>529</v>
      </c>
      <c r="C17" t="s">
        <v>530</v>
      </c>
      <c r="D17" s="92" t="s">
        <v>522</v>
      </c>
      <c r="E17" s="93">
        <f>7+13</f>
        <v>20</v>
      </c>
      <c r="F17">
        <f>E17*E9/E22</f>
        <v>1.1180124223602483</v>
      </c>
      <c r="G17" s="94">
        <f t="shared" si="0"/>
        <v>1</v>
      </c>
      <c r="H17" s="93">
        <v>15</v>
      </c>
      <c r="I17" s="93">
        <v>14</v>
      </c>
      <c r="J17" s="93">
        <v>13</v>
      </c>
    </row>
    <row r="18" spans="1:10" ht="12.75" customHeight="1" x14ac:dyDescent="0.35">
      <c r="A18" s="91">
        <v>16</v>
      </c>
      <c r="B18" t="s">
        <v>531</v>
      </c>
      <c r="C18" t="s">
        <v>532</v>
      </c>
      <c r="D18" s="92" t="s">
        <v>522</v>
      </c>
      <c r="E18" s="93">
        <f>14+26</f>
        <v>40</v>
      </c>
      <c r="F18">
        <f>E18*E9/E22</f>
        <v>2.2360248447204967</v>
      </c>
      <c r="G18" s="94">
        <f t="shared" si="0"/>
        <v>2</v>
      </c>
      <c r="H18" s="93">
        <v>37</v>
      </c>
      <c r="I18" s="93">
        <v>34</v>
      </c>
      <c r="J18" s="93">
        <v>31</v>
      </c>
    </row>
    <row r="19" spans="1:10" ht="12.75" customHeight="1" x14ac:dyDescent="0.35">
      <c r="A19" s="91">
        <v>17</v>
      </c>
      <c r="B19" t="s">
        <v>533</v>
      </c>
      <c r="C19" t="s">
        <v>534</v>
      </c>
      <c r="D19" s="92" t="s">
        <v>522</v>
      </c>
      <c r="E19" s="93">
        <f>18+25</f>
        <v>43</v>
      </c>
      <c r="F19">
        <f>E19*E9/E22</f>
        <v>2.4037267080745344</v>
      </c>
      <c r="G19" s="94">
        <v>3</v>
      </c>
      <c r="H19" s="93">
        <v>50</v>
      </c>
      <c r="I19" s="93">
        <v>47</v>
      </c>
      <c r="J19" s="93">
        <v>49</v>
      </c>
    </row>
    <row r="20" spans="1:10" ht="12.75" customHeight="1" x14ac:dyDescent="0.35">
      <c r="A20" s="91">
        <v>18</v>
      </c>
      <c r="B20" t="s">
        <v>535</v>
      </c>
      <c r="C20" t="s">
        <v>536</v>
      </c>
      <c r="D20" s="92" t="s">
        <v>522</v>
      </c>
      <c r="E20" s="93">
        <f>23+24</f>
        <v>47</v>
      </c>
      <c r="F20">
        <f>E20*E9/E22</f>
        <v>2.627329192546584</v>
      </c>
      <c r="G20" s="94">
        <f t="shared" si="0"/>
        <v>3</v>
      </c>
      <c r="H20" s="93">
        <v>45</v>
      </c>
      <c r="I20" s="93">
        <v>41</v>
      </c>
      <c r="J20" s="93">
        <v>55</v>
      </c>
    </row>
    <row r="21" spans="1:10" ht="12.75" customHeight="1" x14ac:dyDescent="0.35">
      <c r="A21" s="91">
        <v>19</v>
      </c>
      <c r="B21" t="s">
        <v>537</v>
      </c>
      <c r="C21" t="s">
        <v>538</v>
      </c>
      <c r="D21" s="92" t="s">
        <v>522</v>
      </c>
      <c r="E21" s="93">
        <f>30+27</f>
        <v>57</v>
      </c>
      <c r="F21">
        <f>E21*E9/E22</f>
        <v>3.1863354037267082</v>
      </c>
      <c r="G21" s="94">
        <f t="shared" si="0"/>
        <v>3</v>
      </c>
      <c r="H21" s="93">
        <v>67</v>
      </c>
      <c r="I21" s="93">
        <v>69</v>
      </c>
      <c r="J21" s="93">
        <v>64</v>
      </c>
    </row>
    <row r="22" spans="1:10" ht="12.75" customHeight="1" x14ac:dyDescent="0.35">
      <c r="C22" s="95" t="s">
        <v>539</v>
      </c>
      <c r="E22" s="93">
        <f t="shared" ref="E22:J22" si="1">SUM(E13:E21)</f>
        <v>483</v>
      </c>
      <c r="F22" s="6">
        <f t="shared" si="1"/>
        <v>26.999999999999996</v>
      </c>
      <c r="G22" s="6">
        <f t="shared" si="1"/>
        <v>27</v>
      </c>
      <c r="H22" s="93">
        <f t="shared" si="1"/>
        <v>428</v>
      </c>
      <c r="I22" s="93">
        <f t="shared" si="1"/>
        <v>439</v>
      </c>
      <c r="J22" s="93">
        <f t="shared" si="1"/>
        <v>440</v>
      </c>
    </row>
    <row r="24" spans="1:10" ht="12.75" customHeight="1" x14ac:dyDescent="0.35">
      <c r="A24" t="s">
        <v>6</v>
      </c>
    </row>
    <row r="25" spans="1:10" ht="12.75" customHeight="1" x14ac:dyDescent="0.35">
      <c r="C25" s="84" t="s">
        <v>506</v>
      </c>
      <c r="E25" s="85">
        <v>50</v>
      </c>
    </row>
    <row r="26" spans="1:10" ht="12.75" customHeight="1" x14ac:dyDescent="0.35">
      <c r="C26" s="84" t="s">
        <v>507</v>
      </c>
      <c r="E26" s="85">
        <v>12</v>
      </c>
    </row>
    <row r="27" spans="1:10" ht="12.75" customHeight="1" x14ac:dyDescent="0.35">
      <c r="C27" s="84" t="s">
        <v>508</v>
      </c>
      <c r="E27" s="85">
        <v>9</v>
      </c>
    </row>
    <row r="28" spans="1:10" ht="12.75" customHeight="1" x14ac:dyDescent="0.35">
      <c r="C28" s="84" t="s">
        <v>509</v>
      </c>
      <c r="E28" s="85">
        <v>2</v>
      </c>
    </row>
    <row r="29" spans="1:10" ht="12.75" customHeight="1" x14ac:dyDescent="0.35">
      <c r="C29" s="84" t="s">
        <v>510</v>
      </c>
      <c r="E29" s="85">
        <f>E25-E26-E27-E28</f>
        <v>27</v>
      </c>
    </row>
    <row r="32" spans="1:10" ht="12.75" customHeight="1" x14ac:dyDescent="0.35">
      <c r="A32" s="86" t="s">
        <v>511</v>
      </c>
      <c r="B32" s="87" t="s">
        <v>512</v>
      </c>
      <c r="C32" s="87" t="s">
        <v>513</v>
      </c>
      <c r="D32" s="88" t="s">
        <v>514</v>
      </c>
      <c r="E32" s="89" t="s">
        <v>127</v>
      </c>
      <c r="F32" s="86" t="s">
        <v>515</v>
      </c>
      <c r="G32" s="90" t="s">
        <v>516</v>
      </c>
      <c r="H32" s="87" t="s">
        <v>540</v>
      </c>
      <c r="I32" s="87" t="s">
        <v>541</v>
      </c>
      <c r="J32" s="87" t="s">
        <v>542</v>
      </c>
    </row>
    <row r="33" spans="1:10" ht="12.75" customHeight="1" x14ac:dyDescent="0.35">
      <c r="A33" s="91">
        <v>11</v>
      </c>
      <c r="B33" t="s">
        <v>520</v>
      </c>
      <c r="C33" t="s">
        <v>521</v>
      </c>
      <c r="D33" s="94" t="s">
        <v>543</v>
      </c>
      <c r="E33" s="93">
        <f>65+43</f>
        <v>108</v>
      </c>
      <c r="F33">
        <f>E33*E29/E42</f>
        <v>4.7337662337662341</v>
      </c>
      <c r="G33" s="94">
        <f>ROUND(F33,0)</f>
        <v>5</v>
      </c>
      <c r="H33" s="93">
        <v>50</v>
      </c>
      <c r="I33" s="93">
        <v>70</v>
      </c>
      <c r="J33" s="93">
        <v>90</v>
      </c>
    </row>
    <row r="34" spans="1:10" ht="12.75" customHeight="1" x14ac:dyDescent="0.35">
      <c r="A34" s="91">
        <v>12</v>
      </c>
      <c r="B34" t="s">
        <v>523</v>
      </c>
      <c r="C34" t="s">
        <v>524</v>
      </c>
      <c r="D34" s="94" t="s">
        <v>543</v>
      </c>
      <c r="E34" s="93">
        <f>62+73</f>
        <v>135</v>
      </c>
      <c r="F34">
        <f>E34*E29/E42</f>
        <v>5.9172077922077921</v>
      </c>
      <c r="G34" s="94">
        <f t="shared" ref="G34:G41" si="2">ROUND(F34,0)</f>
        <v>6</v>
      </c>
      <c r="H34" s="93">
        <v>133</v>
      </c>
      <c r="I34" s="93">
        <v>163</v>
      </c>
      <c r="J34" s="93">
        <v>146</v>
      </c>
    </row>
    <row r="35" spans="1:10" ht="12.75" customHeight="1" x14ac:dyDescent="0.35">
      <c r="A35" s="91">
        <v>13</v>
      </c>
      <c r="B35" t="s">
        <v>525</v>
      </c>
      <c r="C35" t="s">
        <v>526</v>
      </c>
      <c r="D35" s="94" t="s">
        <v>543</v>
      </c>
      <c r="E35" s="93">
        <f>17+22</f>
        <v>39</v>
      </c>
      <c r="F35">
        <f>E35*E29/E42</f>
        <v>1.7094155844155845</v>
      </c>
      <c r="G35" s="94">
        <f t="shared" si="2"/>
        <v>2</v>
      </c>
      <c r="H35" s="93">
        <v>38</v>
      </c>
      <c r="I35" s="93">
        <v>44</v>
      </c>
      <c r="J35" s="93">
        <v>48</v>
      </c>
    </row>
    <row r="36" spans="1:10" ht="12.75" customHeight="1" x14ac:dyDescent="0.35">
      <c r="A36" s="91">
        <v>14</v>
      </c>
      <c r="B36" t="s">
        <v>527</v>
      </c>
      <c r="C36" t="s">
        <v>528</v>
      </c>
      <c r="D36" s="94" t="s">
        <v>543</v>
      </c>
      <c r="E36" s="93">
        <f>29+27</f>
        <v>56</v>
      </c>
      <c r="F36">
        <f>E36*E29/E42</f>
        <v>2.4545454545454546</v>
      </c>
      <c r="G36" s="94">
        <f t="shared" si="2"/>
        <v>2</v>
      </c>
      <c r="H36" s="93">
        <v>45</v>
      </c>
      <c r="I36" s="93">
        <v>44</v>
      </c>
      <c r="J36" s="93">
        <v>44</v>
      </c>
    </row>
    <row r="37" spans="1:10" ht="12.75" customHeight="1" x14ac:dyDescent="0.35">
      <c r="A37" s="91">
        <v>15</v>
      </c>
      <c r="B37" t="s">
        <v>529</v>
      </c>
      <c r="C37" t="s">
        <v>530</v>
      </c>
      <c r="D37" s="94" t="s">
        <v>543</v>
      </c>
      <c r="E37" s="93">
        <f>7+17</f>
        <v>24</v>
      </c>
      <c r="F37">
        <f>E37*E29/E42</f>
        <v>1.051948051948052</v>
      </c>
      <c r="G37" s="94">
        <f t="shared" si="2"/>
        <v>1</v>
      </c>
      <c r="H37" s="93">
        <v>15</v>
      </c>
      <c r="I37" s="93">
        <v>22</v>
      </c>
      <c r="J37" s="93">
        <v>25</v>
      </c>
    </row>
    <row r="38" spans="1:10" ht="12.75" customHeight="1" x14ac:dyDescent="0.35">
      <c r="A38" s="91">
        <v>16</v>
      </c>
      <c r="B38" t="s">
        <v>531</v>
      </c>
      <c r="C38" t="s">
        <v>532</v>
      </c>
      <c r="D38" s="94" t="s">
        <v>543</v>
      </c>
      <c r="E38" s="93">
        <f>23+24</f>
        <v>47</v>
      </c>
      <c r="F38">
        <f>E38*E29/E42</f>
        <v>2.0600649350649349</v>
      </c>
      <c r="G38" s="94">
        <f t="shared" si="2"/>
        <v>2</v>
      </c>
      <c r="H38" s="93">
        <v>35</v>
      </c>
      <c r="I38" s="93">
        <v>39</v>
      </c>
      <c r="J38" s="93">
        <v>40</v>
      </c>
    </row>
    <row r="39" spans="1:10" ht="12.75" customHeight="1" x14ac:dyDescent="0.35">
      <c r="A39" s="91">
        <v>17</v>
      </c>
      <c r="B39" t="s">
        <v>533</v>
      </c>
      <c r="C39" t="s">
        <v>534</v>
      </c>
      <c r="D39" s="94" t="s">
        <v>543</v>
      </c>
      <c r="E39" s="93">
        <f>18+41</f>
        <v>59</v>
      </c>
      <c r="F39">
        <f>E39*E29/E42</f>
        <v>2.5860389610389611</v>
      </c>
      <c r="G39" s="94">
        <f t="shared" si="2"/>
        <v>3</v>
      </c>
      <c r="H39" s="93">
        <v>49</v>
      </c>
      <c r="I39" s="93">
        <v>62</v>
      </c>
      <c r="J39" s="93">
        <v>58</v>
      </c>
    </row>
    <row r="40" spans="1:10" ht="12.75" customHeight="1" x14ac:dyDescent="0.35">
      <c r="A40" s="91">
        <v>18</v>
      </c>
      <c r="B40" t="s">
        <v>535</v>
      </c>
      <c r="C40" t="s">
        <v>536</v>
      </c>
      <c r="D40" s="94" t="s">
        <v>543</v>
      </c>
      <c r="E40" s="93">
        <f>25+32</f>
        <v>57</v>
      </c>
      <c r="F40">
        <f>E40*E29/E42</f>
        <v>2.4983766233766236</v>
      </c>
      <c r="G40" s="94">
        <f t="shared" si="2"/>
        <v>2</v>
      </c>
      <c r="H40" s="93">
        <v>39</v>
      </c>
      <c r="I40" s="93">
        <v>66</v>
      </c>
      <c r="J40" s="93">
        <v>66</v>
      </c>
    </row>
    <row r="41" spans="1:10" ht="12.75" customHeight="1" x14ac:dyDescent="0.35">
      <c r="A41" s="91">
        <v>19</v>
      </c>
      <c r="B41" t="s">
        <v>537</v>
      </c>
      <c r="C41" t="s">
        <v>538</v>
      </c>
      <c r="D41" s="94" t="s">
        <v>543</v>
      </c>
      <c r="E41" s="93">
        <f>45+46</f>
        <v>91</v>
      </c>
      <c r="F41">
        <f>E41*E29/E42</f>
        <v>3.9886363636363638</v>
      </c>
      <c r="G41" s="94">
        <f t="shared" si="2"/>
        <v>4</v>
      </c>
      <c r="H41" s="93">
        <v>70</v>
      </c>
      <c r="I41" s="93">
        <v>71</v>
      </c>
      <c r="J41" s="93">
        <v>69</v>
      </c>
    </row>
    <row r="42" spans="1:10" ht="12.75" customHeight="1" x14ac:dyDescent="0.35">
      <c r="C42" s="95" t="s">
        <v>539</v>
      </c>
      <c r="E42" s="93">
        <f t="shared" ref="E42:J42" si="3">SUM(E33:E41)</f>
        <v>616</v>
      </c>
      <c r="F42" s="6">
        <f t="shared" si="3"/>
        <v>27.000000000000004</v>
      </c>
      <c r="G42" s="6">
        <f t="shared" si="3"/>
        <v>27</v>
      </c>
      <c r="H42" s="93">
        <f t="shared" si="3"/>
        <v>474</v>
      </c>
      <c r="I42" s="93">
        <f t="shared" si="3"/>
        <v>581</v>
      </c>
      <c r="J42" s="93">
        <f t="shared" si="3"/>
        <v>586</v>
      </c>
    </row>
    <row r="44" spans="1:10" ht="12.75" customHeight="1" x14ac:dyDescent="0.35">
      <c r="A44" t="s">
        <v>5</v>
      </c>
    </row>
    <row r="45" spans="1:10" ht="12.75" customHeight="1" x14ac:dyDescent="0.35">
      <c r="C45" s="84" t="s">
        <v>506</v>
      </c>
      <c r="E45" s="85">
        <v>50</v>
      </c>
    </row>
    <row r="46" spans="1:10" ht="12.75" customHeight="1" x14ac:dyDescent="0.35">
      <c r="C46" s="84" t="s">
        <v>507</v>
      </c>
      <c r="E46" s="85">
        <v>12</v>
      </c>
    </row>
    <row r="47" spans="1:10" ht="12.75" customHeight="1" x14ac:dyDescent="0.35">
      <c r="C47" s="84" t="s">
        <v>508</v>
      </c>
      <c r="E47" s="85">
        <v>9</v>
      </c>
    </row>
    <row r="48" spans="1:10" ht="12.75" customHeight="1" x14ac:dyDescent="0.35">
      <c r="C48" s="84" t="s">
        <v>509</v>
      </c>
      <c r="E48" s="85">
        <v>2</v>
      </c>
    </row>
    <row r="49" spans="1:10" ht="12.75" customHeight="1" x14ac:dyDescent="0.35">
      <c r="C49" s="84" t="s">
        <v>510</v>
      </c>
      <c r="E49" s="85">
        <f>E45-E46-E47-E48</f>
        <v>27</v>
      </c>
    </row>
    <row r="52" spans="1:10" ht="12.75" customHeight="1" x14ac:dyDescent="0.35">
      <c r="A52" s="86" t="s">
        <v>511</v>
      </c>
      <c r="B52" s="87" t="s">
        <v>512</v>
      </c>
      <c r="C52" s="87" t="s">
        <v>513</v>
      </c>
      <c r="D52" s="88" t="s">
        <v>514</v>
      </c>
      <c r="E52" s="89" t="s">
        <v>127</v>
      </c>
      <c r="F52" s="86" t="s">
        <v>515</v>
      </c>
      <c r="G52" s="90" t="s">
        <v>516</v>
      </c>
      <c r="H52" s="87" t="s">
        <v>544</v>
      </c>
      <c r="I52" s="87" t="s">
        <v>545</v>
      </c>
      <c r="J52" s="87" t="s">
        <v>546</v>
      </c>
    </row>
    <row r="53" spans="1:10" ht="12.75" customHeight="1" x14ac:dyDescent="0.35">
      <c r="A53" s="91">
        <v>11</v>
      </c>
      <c r="B53" t="s">
        <v>520</v>
      </c>
      <c r="C53" t="s">
        <v>521</v>
      </c>
      <c r="D53" s="96" t="s">
        <v>547</v>
      </c>
      <c r="E53" s="93">
        <f>49+54</f>
        <v>103</v>
      </c>
      <c r="F53">
        <f>E53*E49/E62</f>
        <v>4.4782608695652177</v>
      </c>
      <c r="G53" s="94">
        <f>ROUND(F53,0)</f>
        <v>4</v>
      </c>
      <c r="H53" s="93">
        <v>78</v>
      </c>
      <c r="I53" s="93">
        <v>65</v>
      </c>
      <c r="J53" s="93">
        <v>73</v>
      </c>
    </row>
    <row r="54" spans="1:10" ht="12.75" customHeight="1" x14ac:dyDescent="0.35">
      <c r="A54" s="91">
        <v>12</v>
      </c>
      <c r="B54" t="s">
        <v>523</v>
      </c>
      <c r="C54" t="s">
        <v>524</v>
      </c>
      <c r="D54" s="96" t="s">
        <v>547</v>
      </c>
      <c r="E54" s="93">
        <f>63+66</f>
        <v>129</v>
      </c>
      <c r="F54">
        <f>E54*E49/E62</f>
        <v>5.6086956521739131</v>
      </c>
      <c r="G54" s="94">
        <f t="shared" ref="G54:G61" si="4">ROUND(F54,0)</f>
        <v>6</v>
      </c>
      <c r="H54" s="93">
        <v>129</v>
      </c>
      <c r="I54" s="93">
        <v>127</v>
      </c>
      <c r="J54" s="93">
        <v>130</v>
      </c>
    </row>
    <row r="55" spans="1:10" ht="12.75" customHeight="1" x14ac:dyDescent="0.35">
      <c r="A55" s="91">
        <v>13</v>
      </c>
      <c r="B55" t="s">
        <v>525</v>
      </c>
      <c r="C55" t="s">
        <v>526</v>
      </c>
      <c r="D55" s="96" t="s">
        <v>547</v>
      </c>
      <c r="E55" s="93">
        <f>26+21</f>
        <v>47</v>
      </c>
      <c r="F55">
        <f>E55*E49/E62</f>
        <v>2.0434782608695654</v>
      </c>
      <c r="G55" s="94">
        <f t="shared" si="4"/>
        <v>2</v>
      </c>
      <c r="H55" s="93">
        <v>49</v>
      </c>
      <c r="I55" s="93">
        <v>45</v>
      </c>
      <c r="J55" s="93">
        <v>68</v>
      </c>
    </row>
    <row r="56" spans="1:10" ht="12.75" customHeight="1" x14ac:dyDescent="0.35">
      <c r="A56" s="91">
        <v>14</v>
      </c>
      <c r="B56" t="s">
        <v>527</v>
      </c>
      <c r="C56" t="s">
        <v>528</v>
      </c>
      <c r="D56" s="96" t="s">
        <v>547</v>
      </c>
      <c r="E56" s="93">
        <f>28+31</f>
        <v>59</v>
      </c>
      <c r="F56">
        <f>E56*E49/E62</f>
        <v>2.5652173913043477</v>
      </c>
      <c r="G56" s="94">
        <f t="shared" si="4"/>
        <v>3</v>
      </c>
      <c r="H56" s="93">
        <v>36</v>
      </c>
      <c r="I56" s="93">
        <v>35</v>
      </c>
      <c r="J56" s="93">
        <v>36</v>
      </c>
    </row>
    <row r="57" spans="1:10" ht="12.75" customHeight="1" x14ac:dyDescent="0.35">
      <c r="A57" s="91">
        <v>15</v>
      </c>
      <c r="B57" t="s">
        <v>529</v>
      </c>
      <c r="C57" t="s">
        <v>530</v>
      </c>
      <c r="D57" s="96" t="s">
        <v>547</v>
      </c>
      <c r="E57" s="93">
        <f>11+10</f>
        <v>21</v>
      </c>
      <c r="F57">
        <f>E57*E49/E62</f>
        <v>0.91304347826086951</v>
      </c>
      <c r="G57" s="94">
        <f t="shared" si="4"/>
        <v>1</v>
      </c>
      <c r="H57" s="93">
        <v>22</v>
      </c>
      <c r="I57" s="93">
        <v>41</v>
      </c>
      <c r="J57" s="93">
        <v>37</v>
      </c>
    </row>
    <row r="58" spans="1:10" ht="12.75" customHeight="1" x14ac:dyDescent="0.35">
      <c r="A58" s="91">
        <v>16</v>
      </c>
      <c r="B58" t="s">
        <v>531</v>
      </c>
      <c r="C58" t="s">
        <v>532</v>
      </c>
      <c r="D58" s="96" t="s">
        <v>547</v>
      </c>
      <c r="E58" s="93">
        <f>17+13</f>
        <v>30</v>
      </c>
      <c r="F58">
        <f>E58*E49/E62</f>
        <v>1.3043478260869565</v>
      </c>
      <c r="G58" s="94">
        <f t="shared" si="4"/>
        <v>1</v>
      </c>
      <c r="H58" s="93">
        <v>35</v>
      </c>
      <c r="I58" s="93">
        <v>46</v>
      </c>
      <c r="J58" s="93">
        <v>57</v>
      </c>
    </row>
    <row r="59" spans="1:10" ht="12.75" customHeight="1" x14ac:dyDescent="0.35">
      <c r="A59" s="91">
        <v>17</v>
      </c>
      <c r="B59" t="s">
        <v>533</v>
      </c>
      <c r="C59" t="s">
        <v>534</v>
      </c>
      <c r="D59" s="96" t="s">
        <v>547</v>
      </c>
      <c r="E59" s="93">
        <f>43+36</f>
        <v>79</v>
      </c>
      <c r="F59">
        <f>E59*E49/E62</f>
        <v>3.4347826086956523</v>
      </c>
      <c r="G59" s="94">
        <f t="shared" si="4"/>
        <v>3</v>
      </c>
      <c r="H59" s="93">
        <v>40</v>
      </c>
      <c r="I59" s="93">
        <v>57</v>
      </c>
      <c r="J59" s="93">
        <v>83</v>
      </c>
    </row>
    <row r="60" spans="1:10" ht="12.75" customHeight="1" x14ac:dyDescent="0.35">
      <c r="A60" s="91">
        <v>18</v>
      </c>
      <c r="B60" t="s">
        <v>535</v>
      </c>
      <c r="C60" t="s">
        <v>536</v>
      </c>
      <c r="D60" s="96" t="s">
        <v>547</v>
      </c>
      <c r="E60" s="93">
        <f>28+29</f>
        <v>57</v>
      </c>
      <c r="F60">
        <f>E60*E49/E62</f>
        <v>2.4782608695652173</v>
      </c>
      <c r="G60" s="94">
        <v>3</v>
      </c>
      <c r="H60" s="93">
        <v>48</v>
      </c>
      <c r="I60" s="93">
        <v>52</v>
      </c>
      <c r="J60" s="93">
        <v>54</v>
      </c>
    </row>
    <row r="61" spans="1:10" ht="12.75" customHeight="1" x14ac:dyDescent="0.35">
      <c r="A61" s="91">
        <v>19</v>
      </c>
      <c r="B61" t="s">
        <v>537</v>
      </c>
      <c r="C61" t="s">
        <v>538</v>
      </c>
      <c r="D61" s="96" t="s">
        <v>547</v>
      </c>
      <c r="E61" s="93">
        <f>50+46</f>
        <v>96</v>
      </c>
      <c r="F61">
        <f>E61*E49/E62</f>
        <v>4.1739130434782608</v>
      </c>
      <c r="G61" s="94">
        <f t="shared" si="4"/>
        <v>4</v>
      </c>
      <c r="H61" s="93">
        <v>69</v>
      </c>
      <c r="I61" s="93">
        <v>78</v>
      </c>
      <c r="J61" s="93">
        <v>84</v>
      </c>
    </row>
    <row r="62" spans="1:10" ht="12.75" customHeight="1" x14ac:dyDescent="0.35">
      <c r="C62" s="95" t="s">
        <v>539</v>
      </c>
      <c r="E62" s="93">
        <f t="shared" ref="E62:J62" si="5">SUM(E53:E61)</f>
        <v>621</v>
      </c>
      <c r="F62" s="6">
        <f t="shared" si="5"/>
        <v>27</v>
      </c>
      <c r="G62" s="6">
        <f t="shared" si="5"/>
        <v>27</v>
      </c>
      <c r="H62" s="93">
        <f t="shared" si="5"/>
        <v>506</v>
      </c>
      <c r="I62" s="93">
        <f t="shared" si="5"/>
        <v>546</v>
      </c>
      <c r="J62" s="93">
        <f t="shared" si="5"/>
        <v>622</v>
      </c>
    </row>
    <row r="64" spans="1:10" ht="12.75" customHeight="1" x14ac:dyDescent="0.35">
      <c r="A64" t="s">
        <v>2</v>
      </c>
    </row>
    <row r="65" spans="1:10" ht="12.75" customHeight="1" x14ac:dyDescent="0.35">
      <c r="C65" s="84" t="s">
        <v>506</v>
      </c>
      <c r="E65" s="85">
        <v>50</v>
      </c>
    </row>
    <row r="66" spans="1:10" ht="12.75" customHeight="1" x14ac:dyDescent="0.35">
      <c r="C66" s="84" t="s">
        <v>507</v>
      </c>
      <c r="E66" s="85">
        <v>12</v>
      </c>
      <c r="F66" s="84"/>
    </row>
    <row r="67" spans="1:10" ht="12.75" customHeight="1" x14ac:dyDescent="0.35">
      <c r="C67" s="84" t="s">
        <v>508</v>
      </c>
      <c r="E67" s="85">
        <v>9</v>
      </c>
    </row>
    <row r="68" spans="1:10" ht="12.75" customHeight="1" x14ac:dyDescent="0.35">
      <c r="C68" s="84" t="s">
        <v>509</v>
      </c>
      <c r="E68" s="85">
        <v>3</v>
      </c>
    </row>
    <row r="69" spans="1:10" ht="12.75" customHeight="1" x14ac:dyDescent="0.35">
      <c r="C69" s="84" t="s">
        <v>510</v>
      </c>
      <c r="E69" s="85">
        <f>E65-E66-E67-E68</f>
        <v>26</v>
      </c>
    </row>
    <row r="72" spans="1:10" ht="12.75" customHeight="1" x14ac:dyDescent="0.35">
      <c r="A72" s="86" t="s">
        <v>511</v>
      </c>
      <c r="B72" s="87" t="s">
        <v>512</v>
      </c>
      <c r="C72" s="87" t="s">
        <v>513</v>
      </c>
      <c r="D72" s="97" t="s">
        <v>514</v>
      </c>
      <c r="E72" s="89" t="s">
        <v>127</v>
      </c>
      <c r="F72" s="86" t="s">
        <v>515</v>
      </c>
      <c r="G72" s="90" t="s">
        <v>516</v>
      </c>
      <c r="H72" s="87" t="s">
        <v>548</v>
      </c>
      <c r="I72" s="87" t="s">
        <v>549</v>
      </c>
      <c r="J72" s="87" t="s">
        <v>550</v>
      </c>
    </row>
    <row r="73" spans="1:10" ht="12.75" customHeight="1" x14ac:dyDescent="0.35">
      <c r="A73" s="91">
        <v>11</v>
      </c>
      <c r="B73" t="s">
        <v>520</v>
      </c>
      <c r="C73" t="s">
        <v>521</v>
      </c>
      <c r="D73" s="98" t="s">
        <v>551</v>
      </c>
      <c r="E73" s="93">
        <f>27+29</f>
        <v>56</v>
      </c>
      <c r="F73">
        <f>E73*E69/E82</f>
        <v>3.6860759493670887</v>
      </c>
      <c r="G73" s="94">
        <f>ROUND(F73,0)</f>
        <v>4</v>
      </c>
      <c r="H73" s="93">
        <v>32</v>
      </c>
      <c r="I73" s="93">
        <v>35</v>
      </c>
      <c r="J73" s="93">
        <v>37</v>
      </c>
    </row>
    <row r="74" spans="1:10" ht="12.75" customHeight="1" x14ac:dyDescent="0.35">
      <c r="A74" s="91">
        <v>12</v>
      </c>
      <c r="B74" t="s">
        <v>523</v>
      </c>
      <c r="C74" t="s">
        <v>524</v>
      </c>
      <c r="D74" s="98" t="s">
        <v>551</v>
      </c>
      <c r="E74" s="93">
        <f>52+53</f>
        <v>105</v>
      </c>
      <c r="F74">
        <f>E74*E69/E82</f>
        <v>6.9113924050632916</v>
      </c>
      <c r="G74" s="94">
        <f t="shared" ref="G74:G81" si="6">ROUND(F74,0)</f>
        <v>7</v>
      </c>
      <c r="H74" s="93">
        <v>69</v>
      </c>
      <c r="I74" s="93">
        <v>68</v>
      </c>
      <c r="J74" s="93">
        <v>74</v>
      </c>
    </row>
    <row r="75" spans="1:10" ht="12.75" customHeight="1" x14ac:dyDescent="0.35">
      <c r="A75" s="91">
        <v>13</v>
      </c>
      <c r="B75" t="s">
        <v>525</v>
      </c>
      <c r="C75" t="s">
        <v>526</v>
      </c>
      <c r="D75" s="98" t="s">
        <v>551</v>
      </c>
      <c r="E75" s="93">
        <f>39+24</f>
        <v>63</v>
      </c>
      <c r="F75">
        <f>E75*E69/E82</f>
        <v>4.1468354430379746</v>
      </c>
      <c r="G75" s="94">
        <f t="shared" si="6"/>
        <v>4</v>
      </c>
      <c r="H75" s="93">
        <v>32</v>
      </c>
      <c r="I75" s="93">
        <v>35</v>
      </c>
      <c r="J75" s="93">
        <v>54</v>
      </c>
    </row>
    <row r="76" spans="1:10" ht="12.75" customHeight="1" x14ac:dyDescent="0.35">
      <c r="A76" s="91">
        <v>14</v>
      </c>
      <c r="B76" t="s">
        <v>527</v>
      </c>
      <c r="C76" t="s">
        <v>528</v>
      </c>
      <c r="D76" s="98" t="s">
        <v>551</v>
      </c>
      <c r="E76" s="93">
        <f>11+18</f>
        <v>29</v>
      </c>
      <c r="F76">
        <f>E76*E69/E82</f>
        <v>1.9088607594936708</v>
      </c>
      <c r="G76" s="94">
        <f t="shared" si="6"/>
        <v>2</v>
      </c>
      <c r="H76" s="93">
        <v>36</v>
      </c>
      <c r="I76" s="93">
        <v>21</v>
      </c>
      <c r="J76" s="93">
        <v>16</v>
      </c>
    </row>
    <row r="77" spans="1:10" ht="12.75" customHeight="1" x14ac:dyDescent="0.35">
      <c r="A77" s="91">
        <v>15</v>
      </c>
      <c r="B77" t="s">
        <v>529</v>
      </c>
      <c r="C77" t="s">
        <v>530</v>
      </c>
      <c r="D77" s="98" t="s">
        <v>551</v>
      </c>
      <c r="E77" s="93">
        <f>10+6</f>
        <v>16</v>
      </c>
      <c r="F77">
        <f>E77*E69/E82</f>
        <v>1.0531645569620254</v>
      </c>
      <c r="G77" s="94">
        <f t="shared" si="6"/>
        <v>1</v>
      </c>
      <c r="H77" s="93">
        <v>21</v>
      </c>
      <c r="I77" s="93">
        <v>16</v>
      </c>
      <c r="J77" s="93">
        <v>9</v>
      </c>
    </row>
    <row r="78" spans="1:10" ht="12.75" customHeight="1" x14ac:dyDescent="0.35">
      <c r="A78" s="91">
        <v>16</v>
      </c>
      <c r="B78" t="s">
        <v>531</v>
      </c>
      <c r="C78" t="s">
        <v>532</v>
      </c>
      <c r="D78" s="98" t="s">
        <v>551</v>
      </c>
      <c r="E78" s="93">
        <f>10+8</f>
        <v>18</v>
      </c>
      <c r="F78">
        <f>E78*E69/E82</f>
        <v>1.1848101265822786</v>
      </c>
      <c r="G78" s="94">
        <f t="shared" si="6"/>
        <v>1</v>
      </c>
      <c r="H78" s="93">
        <v>34</v>
      </c>
      <c r="I78" s="93">
        <v>42</v>
      </c>
      <c r="J78" s="93">
        <v>21</v>
      </c>
    </row>
    <row r="79" spans="1:10" ht="12.75" customHeight="1" x14ac:dyDescent="0.35">
      <c r="A79" s="91">
        <v>17</v>
      </c>
      <c r="B79" t="s">
        <v>533</v>
      </c>
      <c r="C79" t="s">
        <v>534</v>
      </c>
      <c r="D79" s="98" t="s">
        <v>551</v>
      </c>
      <c r="E79" s="93">
        <f>22+18</f>
        <v>40</v>
      </c>
      <c r="F79">
        <f>E79*E69/E82</f>
        <v>2.6329113924050631</v>
      </c>
      <c r="G79" s="94">
        <f t="shared" si="6"/>
        <v>3</v>
      </c>
      <c r="H79" s="93">
        <v>24</v>
      </c>
      <c r="I79" s="93">
        <v>24</v>
      </c>
      <c r="J79" s="93">
        <v>80</v>
      </c>
    </row>
    <row r="80" spans="1:10" ht="12.75" customHeight="1" x14ac:dyDescent="0.35">
      <c r="A80" s="91">
        <v>18</v>
      </c>
      <c r="B80" t="s">
        <v>535</v>
      </c>
      <c r="C80" t="s">
        <v>536</v>
      </c>
      <c r="D80" s="98" t="s">
        <v>551</v>
      </c>
      <c r="E80" s="93">
        <f>21+16</f>
        <v>37</v>
      </c>
      <c r="F80">
        <f>E80*E69/E82</f>
        <v>2.4354430379746836</v>
      </c>
      <c r="G80" s="94">
        <f t="shared" si="6"/>
        <v>2</v>
      </c>
      <c r="H80" s="93">
        <v>22</v>
      </c>
      <c r="I80" s="93">
        <v>37</v>
      </c>
      <c r="J80" s="93">
        <v>27</v>
      </c>
    </row>
    <row r="81" spans="1:10" ht="12.75" customHeight="1" x14ac:dyDescent="0.35">
      <c r="A81" s="91">
        <v>19</v>
      </c>
      <c r="B81" t="s">
        <v>537</v>
      </c>
      <c r="C81" t="s">
        <v>538</v>
      </c>
      <c r="D81" s="98" t="s">
        <v>551</v>
      </c>
      <c r="E81" s="93">
        <f>24+7</f>
        <v>31</v>
      </c>
      <c r="F81">
        <f>E81*E69/E82</f>
        <v>2.0405063291139243</v>
      </c>
      <c r="G81" s="94">
        <f t="shared" si="6"/>
        <v>2</v>
      </c>
      <c r="H81" s="93">
        <v>39</v>
      </c>
      <c r="I81" s="93">
        <v>40</v>
      </c>
      <c r="J81" s="93">
        <v>40</v>
      </c>
    </row>
    <row r="82" spans="1:10" ht="12.75" customHeight="1" x14ac:dyDescent="0.35">
      <c r="C82" s="95" t="s">
        <v>539</v>
      </c>
      <c r="E82" s="93">
        <f t="shared" ref="E82:J82" si="7">SUM(E73:E81)</f>
        <v>395</v>
      </c>
      <c r="F82" s="6">
        <f t="shared" si="7"/>
        <v>25.999999999999996</v>
      </c>
      <c r="G82" s="6">
        <f t="shared" si="7"/>
        <v>26</v>
      </c>
      <c r="H82" s="93">
        <f t="shared" si="7"/>
        <v>309</v>
      </c>
      <c r="I82" s="93">
        <f t="shared" si="7"/>
        <v>318</v>
      </c>
      <c r="J82" s="93">
        <f t="shared" si="7"/>
        <v>358</v>
      </c>
    </row>
  </sheetData>
  <hyperlinks>
    <hyperlink ref="A2" r:id="rId1" xr:uid="{521486FB-9828-4DE5-BF86-99895831710E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B5265-D86C-4E83-B6FA-8DD67507530E}">
  <sheetPr filterMode="1"/>
  <dimension ref="A1:T321"/>
  <sheetViews>
    <sheetView tabSelected="1" workbookViewId="0">
      <pane ySplit="7" topLeftCell="A218" activePane="bottomLeft" state="frozen"/>
      <selection pane="bottomLeft" activeCell="S228" sqref="S228"/>
    </sheetView>
  </sheetViews>
  <sheetFormatPr defaultRowHeight="12.75" customHeight="1" x14ac:dyDescent="0.45"/>
  <cols>
    <col min="1" max="1" width="6.7265625" style="6" customWidth="1"/>
    <col min="2" max="2" width="21.1796875" customWidth="1"/>
    <col min="3" max="3" width="6.453125" bestFit="1" customWidth="1"/>
    <col min="4" max="4" width="5.26953125" style="6" customWidth="1"/>
    <col min="5" max="5" width="10.453125" hidden="1" customWidth="1"/>
    <col min="6" max="6" width="7.81640625" hidden="1" customWidth="1"/>
    <col min="7" max="7" width="9.54296875" hidden="1" customWidth="1"/>
    <col min="8" max="8" width="10.81640625" hidden="1" customWidth="1"/>
    <col min="9" max="9" width="9.1796875" hidden="1" customWidth="1"/>
    <col min="10" max="11" width="10.81640625" hidden="1" customWidth="1"/>
    <col min="12" max="12" width="13.81640625" hidden="1" customWidth="1"/>
    <col min="13" max="13" width="14.81640625" hidden="1" customWidth="1"/>
    <col min="14" max="14" width="0.1796875" customWidth="1"/>
    <col min="15" max="15" width="10.81640625" hidden="1" customWidth="1"/>
    <col min="16" max="16" width="36.453125" customWidth="1"/>
    <col min="17" max="17" width="15.7265625" style="68" customWidth="1"/>
    <col min="18" max="18" width="14" style="6" customWidth="1"/>
    <col min="19" max="19" width="14.81640625" style="6" customWidth="1"/>
    <col min="20" max="20" width="24.1796875" bestFit="1" customWidth="1"/>
  </cols>
  <sheetData>
    <row r="1" spans="1:20" ht="20.25" customHeight="1" x14ac:dyDescent="0.6">
      <c r="A1" s="117" t="s">
        <v>425</v>
      </c>
      <c r="B1" s="117"/>
      <c r="C1" s="117"/>
      <c r="D1" s="117"/>
      <c r="E1" s="118"/>
      <c r="F1" s="118"/>
      <c r="G1" s="118"/>
      <c r="H1" s="118"/>
      <c r="I1" s="118"/>
      <c r="J1" s="118"/>
      <c r="K1" s="118"/>
      <c r="L1" s="118"/>
      <c r="M1" s="118"/>
      <c r="N1" s="117"/>
      <c r="O1" s="118"/>
      <c r="P1" s="117"/>
      <c r="Q1" s="119"/>
      <c r="R1" s="117"/>
    </row>
    <row r="2" spans="1:20" s="13" customFormat="1" ht="19.5" customHeight="1" x14ac:dyDescent="0.5">
      <c r="A2" s="114">
        <v>44646</v>
      </c>
      <c r="B2" s="114"/>
      <c r="C2" s="114"/>
      <c r="D2" s="114"/>
      <c r="E2" s="115"/>
      <c r="F2" s="115"/>
      <c r="G2" s="115"/>
      <c r="H2" s="115"/>
      <c r="I2" s="115"/>
      <c r="J2" s="115"/>
      <c r="K2" s="115"/>
      <c r="L2" s="115"/>
      <c r="M2" s="115"/>
      <c r="N2" s="114"/>
      <c r="O2" s="115"/>
      <c r="P2" s="114"/>
      <c r="Q2" s="116"/>
      <c r="R2" s="114"/>
      <c r="S2" s="14"/>
      <c r="T2" s="14"/>
    </row>
    <row r="3" spans="1:20" s="10" customFormat="1" ht="12.75" customHeight="1" x14ac:dyDescent="0.45">
      <c r="A3" s="12" t="s">
        <v>184</v>
      </c>
      <c r="D3" s="11"/>
      <c r="Q3" s="68"/>
      <c r="R3" s="11"/>
      <c r="S3" s="11"/>
    </row>
    <row r="4" spans="1:20" s="10" customFormat="1" ht="15" customHeight="1" x14ac:dyDescent="0.45">
      <c r="A4" s="9" t="s">
        <v>246</v>
      </c>
      <c r="D4" s="11"/>
      <c r="Q4" s="68"/>
      <c r="R4" s="11"/>
      <c r="S4" s="11"/>
    </row>
    <row r="5" spans="1:20" s="10" customFormat="1" ht="21" customHeight="1" thickBot="1" x14ac:dyDescent="0.5">
      <c r="A5" s="52" t="s">
        <v>185</v>
      </c>
      <c r="D5" s="11"/>
      <c r="Q5" s="69" t="s">
        <v>404</v>
      </c>
      <c r="R5" s="11"/>
      <c r="S5" s="11"/>
    </row>
    <row r="6" spans="1:20" s="10" customFormat="1" ht="20.25" customHeight="1" thickBot="1" x14ac:dyDescent="0.5">
      <c r="A6" s="9"/>
      <c r="D6" s="11"/>
      <c r="P6" s="66" t="s">
        <v>443</v>
      </c>
      <c r="Q6" s="70">
        <f>SUM(Q8:Q1020)</f>
        <v>100</v>
      </c>
      <c r="R6" s="11"/>
      <c r="S6" s="11"/>
    </row>
    <row r="7" spans="1:20" s="54" customFormat="1" ht="29.25" customHeight="1" x14ac:dyDescent="0.35">
      <c r="A7" s="53" t="s">
        <v>193</v>
      </c>
      <c r="B7" s="1" t="s">
        <v>14</v>
      </c>
      <c r="C7" s="1" t="s">
        <v>15</v>
      </c>
      <c r="D7" s="1" t="s">
        <v>4</v>
      </c>
      <c r="E7" s="1" t="s">
        <v>16</v>
      </c>
      <c r="F7" s="1" t="s">
        <v>17</v>
      </c>
      <c r="G7" s="1" t="s">
        <v>18</v>
      </c>
      <c r="H7" s="1" t="s">
        <v>19</v>
      </c>
      <c r="I7" s="1" t="s">
        <v>20</v>
      </c>
      <c r="J7" s="1" t="s">
        <v>21</v>
      </c>
      <c r="K7" s="1" t="s">
        <v>22</v>
      </c>
      <c r="L7" s="1" t="s">
        <v>23</v>
      </c>
      <c r="M7" s="1" t="s">
        <v>24</v>
      </c>
      <c r="N7" s="1" t="s">
        <v>25</v>
      </c>
      <c r="O7" s="1" t="s">
        <v>26</v>
      </c>
      <c r="P7" s="1" t="s">
        <v>27</v>
      </c>
      <c r="Q7" s="65" t="s">
        <v>187</v>
      </c>
      <c r="R7" s="1" t="s">
        <v>438</v>
      </c>
      <c r="S7" s="1" t="s">
        <v>186</v>
      </c>
    </row>
    <row r="8" spans="1:20" ht="12.75" customHeight="1" x14ac:dyDescent="0.45">
      <c r="A8" s="6" t="s">
        <v>12</v>
      </c>
      <c r="B8" t="s">
        <v>249</v>
      </c>
      <c r="C8">
        <v>2005</v>
      </c>
      <c r="D8" s="6">
        <v>4</v>
      </c>
      <c r="E8">
        <v>39298</v>
      </c>
      <c r="F8">
        <v>1113</v>
      </c>
      <c r="G8">
        <v>1196</v>
      </c>
      <c r="H8">
        <v>383821</v>
      </c>
      <c r="I8">
        <v>0</v>
      </c>
      <c r="J8">
        <v>0</v>
      </c>
      <c r="K8">
        <v>0</v>
      </c>
      <c r="L8" t="s">
        <v>28</v>
      </c>
      <c r="M8" s="41">
        <v>44307</v>
      </c>
      <c r="N8" t="s">
        <v>29</v>
      </c>
      <c r="O8" t="s">
        <v>29</v>
      </c>
      <c r="P8" t="s">
        <v>31</v>
      </c>
    </row>
    <row r="9" spans="1:20" ht="12.75" customHeight="1" x14ac:dyDescent="0.45">
      <c r="A9" s="6" t="s">
        <v>6</v>
      </c>
      <c r="B9" t="s">
        <v>53</v>
      </c>
      <c r="C9">
        <v>2009</v>
      </c>
      <c r="D9" s="6">
        <v>2</v>
      </c>
      <c r="E9">
        <v>47472</v>
      </c>
      <c r="F9">
        <v>1505</v>
      </c>
      <c r="G9">
        <v>1559</v>
      </c>
      <c r="H9">
        <v>23718749</v>
      </c>
      <c r="I9">
        <v>1431</v>
      </c>
      <c r="J9">
        <v>1402</v>
      </c>
      <c r="K9">
        <v>1475</v>
      </c>
      <c r="L9" t="s">
        <v>28</v>
      </c>
      <c r="M9" s="41">
        <v>44256</v>
      </c>
      <c r="N9" t="s">
        <v>29</v>
      </c>
      <c r="O9" t="s">
        <v>29</v>
      </c>
      <c r="P9" t="s">
        <v>33</v>
      </c>
      <c r="Q9" s="68">
        <v>1</v>
      </c>
      <c r="R9" s="6" t="s">
        <v>4</v>
      </c>
      <c r="S9" s="6" t="s">
        <v>446</v>
      </c>
    </row>
    <row r="10" spans="1:20" ht="12.75" customHeight="1" x14ac:dyDescent="0.45">
      <c r="A10" s="6" t="s">
        <v>13</v>
      </c>
      <c r="B10" t="s">
        <v>250</v>
      </c>
      <c r="C10">
        <v>2004</v>
      </c>
      <c r="D10" s="6">
        <v>3</v>
      </c>
      <c r="E10">
        <v>53525</v>
      </c>
      <c r="F10">
        <v>0</v>
      </c>
      <c r="G10">
        <v>0</v>
      </c>
      <c r="H10">
        <v>23744952</v>
      </c>
      <c r="I10">
        <v>1350</v>
      </c>
      <c r="J10">
        <v>0</v>
      </c>
      <c r="K10">
        <v>0</v>
      </c>
      <c r="L10" t="s">
        <v>28</v>
      </c>
      <c r="M10" s="41">
        <v>44397</v>
      </c>
      <c r="N10" t="s">
        <v>29</v>
      </c>
      <c r="O10" t="s">
        <v>29</v>
      </c>
      <c r="P10" t="s">
        <v>37</v>
      </c>
    </row>
    <row r="11" spans="1:20" ht="12.75" customHeight="1" x14ac:dyDescent="0.45">
      <c r="A11" s="6" t="s">
        <v>5</v>
      </c>
      <c r="B11" t="s">
        <v>39</v>
      </c>
      <c r="C11">
        <v>2012</v>
      </c>
      <c r="D11" s="6">
        <v>3</v>
      </c>
      <c r="E11">
        <v>49993</v>
      </c>
      <c r="F11">
        <v>1296</v>
      </c>
      <c r="G11">
        <v>1342</v>
      </c>
      <c r="H11">
        <v>23732946</v>
      </c>
      <c r="I11">
        <v>1140</v>
      </c>
      <c r="J11">
        <v>1160</v>
      </c>
      <c r="K11">
        <v>0</v>
      </c>
      <c r="L11" t="s">
        <v>28</v>
      </c>
      <c r="M11" s="41">
        <v>44259</v>
      </c>
      <c r="N11" t="s">
        <v>29</v>
      </c>
      <c r="O11" t="s">
        <v>29</v>
      </c>
      <c r="P11" t="s">
        <v>45</v>
      </c>
      <c r="Q11" s="68">
        <v>1</v>
      </c>
      <c r="R11" s="6" t="s">
        <v>4</v>
      </c>
      <c r="S11" s="6" t="s">
        <v>448</v>
      </c>
    </row>
    <row r="12" spans="1:20" ht="12.75" customHeight="1" x14ac:dyDescent="0.45">
      <c r="A12" s="6" t="s">
        <v>13</v>
      </c>
      <c r="B12" t="s">
        <v>223</v>
      </c>
      <c r="C12">
        <v>2004</v>
      </c>
      <c r="D12" s="6">
        <v>3</v>
      </c>
      <c r="E12">
        <v>45111</v>
      </c>
      <c r="F12">
        <v>1338</v>
      </c>
      <c r="G12">
        <v>1381</v>
      </c>
      <c r="H12">
        <v>393657</v>
      </c>
      <c r="I12">
        <v>1279</v>
      </c>
      <c r="J12">
        <v>1282</v>
      </c>
      <c r="K12">
        <v>0</v>
      </c>
      <c r="L12" t="s">
        <v>28</v>
      </c>
      <c r="M12" s="41">
        <v>44250</v>
      </c>
      <c r="N12" t="s">
        <v>29</v>
      </c>
      <c r="O12" t="s">
        <v>29</v>
      </c>
      <c r="P12" t="s">
        <v>35</v>
      </c>
    </row>
    <row r="13" spans="1:20" ht="12.75" customHeight="1" x14ac:dyDescent="0.45">
      <c r="A13" s="6" t="s">
        <v>12</v>
      </c>
      <c r="B13" t="s">
        <v>329</v>
      </c>
      <c r="C13">
        <v>2006</v>
      </c>
      <c r="D13" s="6">
        <v>4</v>
      </c>
      <c r="E13">
        <v>49882</v>
      </c>
      <c r="F13">
        <v>1100</v>
      </c>
      <c r="G13">
        <v>1239</v>
      </c>
      <c r="H13">
        <v>23731320</v>
      </c>
      <c r="I13">
        <v>0</v>
      </c>
      <c r="J13">
        <v>1100</v>
      </c>
      <c r="K13">
        <v>1409</v>
      </c>
      <c r="L13" t="s">
        <v>28</v>
      </c>
      <c r="M13" s="41">
        <v>44305</v>
      </c>
      <c r="N13" t="s">
        <v>29</v>
      </c>
      <c r="O13" t="s">
        <v>29</v>
      </c>
      <c r="P13" t="s">
        <v>330</v>
      </c>
    </row>
    <row r="14" spans="1:20" ht="12.75" customHeight="1" x14ac:dyDescent="0.45">
      <c r="A14" s="6" t="s">
        <v>5</v>
      </c>
      <c r="B14" t="s">
        <v>36</v>
      </c>
      <c r="C14">
        <v>2012</v>
      </c>
      <c r="D14" s="6">
        <v>3</v>
      </c>
      <c r="E14">
        <v>47813</v>
      </c>
      <c r="F14">
        <v>1442</v>
      </c>
      <c r="G14">
        <v>1447</v>
      </c>
      <c r="H14">
        <v>23716150</v>
      </c>
      <c r="I14">
        <v>1360</v>
      </c>
      <c r="J14">
        <v>1261</v>
      </c>
      <c r="K14">
        <v>1212</v>
      </c>
      <c r="L14" t="s">
        <v>28</v>
      </c>
      <c r="M14" s="41">
        <v>44258</v>
      </c>
      <c r="N14" t="s">
        <v>29</v>
      </c>
      <c r="O14" t="s">
        <v>29</v>
      </c>
      <c r="P14" t="s">
        <v>37</v>
      </c>
      <c r="Q14" s="68">
        <v>1</v>
      </c>
      <c r="R14" s="6" t="s">
        <v>4</v>
      </c>
      <c r="S14" s="6" t="s">
        <v>447</v>
      </c>
    </row>
    <row r="15" spans="1:20" ht="12.75" customHeight="1" x14ac:dyDescent="0.45">
      <c r="A15" s="6" t="s">
        <v>7</v>
      </c>
      <c r="B15" t="s">
        <v>281</v>
      </c>
      <c r="C15">
        <v>2008</v>
      </c>
      <c r="D15" s="6">
        <v>3</v>
      </c>
      <c r="E15">
        <v>43718</v>
      </c>
      <c r="F15">
        <v>1258</v>
      </c>
      <c r="G15">
        <v>1027</v>
      </c>
      <c r="H15">
        <v>23716169</v>
      </c>
      <c r="I15">
        <v>0</v>
      </c>
      <c r="J15">
        <v>0</v>
      </c>
      <c r="K15">
        <v>0</v>
      </c>
      <c r="L15" t="s">
        <v>28</v>
      </c>
      <c r="M15" s="41">
        <v>44258</v>
      </c>
      <c r="N15" t="s">
        <v>29</v>
      </c>
      <c r="O15" t="s">
        <v>29</v>
      </c>
      <c r="P15" t="s">
        <v>37</v>
      </c>
    </row>
    <row r="16" spans="1:20" ht="12.75" customHeight="1" x14ac:dyDescent="0.45">
      <c r="A16" s="6" t="s">
        <v>7</v>
      </c>
      <c r="B16" t="s">
        <v>417</v>
      </c>
      <c r="C16">
        <v>2008</v>
      </c>
      <c r="E16">
        <v>53602</v>
      </c>
      <c r="F16">
        <v>0</v>
      </c>
      <c r="G16">
        <v>0</v>
      </c>
      <c r="H16">
        <v>23745886</v>
      </c>
      <c r="I16">
        <v>0</v>
      </c>
      <c r="J16">
        <v>0</v>
      </c>
      <c r="K16">
        <v>0</v>
      </c>
      <c r="L16" t="s">
        <v>28</v>
      </c>
      <c r="M16" s="41">
        <v>44445</v>
      </c>
      <c r="N16" t="s">
        <v>29</v>
      </c>
      <c r="O16" t="s">
        <v>29</v>
      </c>
      <c r="P16" t="s">
        <v>37</v>
      </c>
      <c r="Q16" s="68">
        <v>1</v>
      </c>
      <c r="R16" s="6" t="s">
        <v>416</v>
      </c>
    </row>
    <row r="17" spans="1:18" ht="12.75" customHeight="1" x14ac:dyDescent="0.45">
      <c r="A17" s="6" t="s">
        <v>12</v>
      </c>
      <c r="B17" t="s">
        <v>85</v>
      </c>
      <c r="C17">
        <v>2006</v>
      </c>
      <c r="D17" s="6">
        <v>2</v>
      </c>
      <c r="E17">
        <v>43035</v>
      </c>
      <c r="F17">
        <v>1619</v>
      </c>
      <c r="G17">
        <v>1719</v>
      </c>
      <c r="H17">
        <v>23710870</v>
      </c>
      <c r="I17">
        <v>1684</v>
      </c>
      <c r="J17">
        <v>0</v>
      </c>
      <c r="K17">
        <v>0</v>
      </c>
      <c r="L17" t="s">
        <v>28</v>
      </c>
      <c r="M17" s="41">
        <v>44256</v>
      </c>
      <c r="N17" t="s">
        <v>29</v>
      </c>
      <c r="O17" t="s">
        <v>29</v>
      </c>
      <c r="P17" t="s">
        <v>33</v>
      </c>
      <c r="Q17" s="68">
        <v>1</v>
      </c>
      <c r="R17" s="6" t="s">
        <v>402</v>
      </c>
    </row>
    <row r="18" spans="1:18" ht="12.75" customHeight="1" x14ac:dyDescent="0.45">
      <c r="A18" s="6" t="s">
        <v>7</v>
      </c>
      <c r="B18" t="s">
        <v>320</v>
      </c>
      <c r="C18">
        <v>2008</v>
      </c>
      <c r="D18" s="6">
        <v>3</v>
      </c>
      <c r="E18">
        <v>48544</v>
      </c>
      <c r="F18">
        <v>1112</v>
      </c>
      <c r="G18">
        <v>1355</v>
      </c>
      <c r="H18">
        <v>23716860</v>
      </c>
      <c r="I18">
        <v>0</v>
      </c>
      <c r="J18">
        <v>1244</v>
      </c>
      <c r="K18">
        <v>1241</v>
      </c>
      <c r="L18" t="s">
        <v>28</v>
      </c>
      <c r="M18" s="41">
        <v>44263</v>
      </c>
      <c r="N18" t="s">
        <v>29</v>
      </c>
      <c r="O18" t="s">
        <v>29</v>
      </c>
      <c r="P18" t="s">
        <v>51</v>
      </c>
    </row>
    <row r="19" spans="1:18" ht="12.75" customHeight="1" x14ac:dyDescent="0.45">
      <c r="A19" s="6" t="s">
        <v>12</v>
      </c>
      <c r="B19" t="s">
        <v>442</v>
      </c>
      <c r="C19">
        <v>2006</v>
      </c>
      <c r="E19">
        <v>54671</v>
      </c>
      <c r="F19">
        <v>0</v>
      </c>
      <c r="G19">
        <v>0</v>
      </c>
      <c r="I19">
        <v>0</v>
      </c>
      <c r="J19">
        <v>0</v>
      </c>
      <c r="K19">
        <v>0</v>
      </c>
      <c r="L19" t="s">
        <v>28</v>
      </c>
      <c r="M19" s="41">
        <v>44648</v>
      </c>
      <c r="N19" t="s">
        <v>29</v>
      </c>
      <c r="O19" t="s">
        <v>29</v>
      </c>
      <c r="P19" t="s">
        <v>31</v>
      </c>
      <c r="Q19" s="68">
        <v>1</v>
      </c>
      <c r="R19" s="6" t="s">
        <v>427</v>
      </c>
    </row>
    <row r="20" spans="1:18" ht="12.75" customHeight="1" x14ac:dyDescent="0.45">
      <c r="A20" s="6" t="s">
        <v>7</v>
      </c>
      <c r="B20" t="s">
        <v>355</v>
      </c>
      <c r="C20">
        <v>2007</v>
      </c>
      <c r="D20" s="6">
        <v>4</v>
      </c>
      <c r="E20">
        <v>44605</v>
      </c>
      <c r="F20">
        <v>1082</v>
      </c>
      <c r="G20">
        <v>1104</v>
      </c>
      <c r="H20">
        <v>23701129</v>
      </c>
      <c r="I20">
        <v>0</v>
      </c>
      <c r="J20">
        <v>0</v>
      </c>
      <c r="K20">
        <v>0</v>
      </c>
      <c r="L20" t="s">
        <v>28</v>
      </c>
      <c r="M20" s="41">
        <v>44250</v>
      </c>
      <c r="N20" t="s">
        <v>29</v>
      </c>
      <c r="O20" t="s">
        <v>29</v>
      </c>
      <c r="P20" t="s">
        <v>35</v>
      </c>
    </row>
    <row r="21" spans="1:18" ht="12.75" customHeight="1" x14ac:dyDescent="0.45">
      <c r="A21" s="6" t="s">
        <v>12</v>
      </c>
      <c r="B21" t="s">
        <v>176</v>
      </c>
      <c r="C21">
        <v>2006</v>
      </c>
      <c r="D21" s="6">
        <v>4</v>
      </c>
      <c r="E21">
        <v>53344</v>
      </c>
      <c r="F21">
        <v>0</v>
      </c>
      <c r="G21">
        <v>0</v>
      </c>
      <c r="I21">
        <v>0</v>
      </c>
      <c r="J21">
        <v>0</v>
      </c>
      <c r="K21">
        <v>0</v>
      </c>
      <c r="L21" t="s">
        <v>28</v>
      </c>
      <c r="M21" s="41">
        <v>44256</v>
      </c>
      <c r="N21" t="s">
        <v>29</v>
      </c>
      <c r="O21" t="s">
        <v>29</v>
      </c>
      <c r="P21" t="s">
        <v>33</v>
      </c>
    </row>
    <row r="22" spans="1:18" ht="12.75" customHeight="1" x14ac:dyDescent="0.45">
      <c r="A22" s="6" t="s">
        <v>5</v>
      </c>
      <c r="B22" t="s">
        <v>431</v>
      </c>
      <c r="C22">
        <v>2011</v>
      </c>
      <c r="E22">
        <v>53720</v>
      </c>
      <c r="F22">
        <v>0</v>
      </c>
      <c r="G22">
        <v>0</v>
      </c>
      <c r="I22">
        <v>0</v>
      </c>
      <c r="J22">
        <v>0</v>
      </c>
      <c r="K22">
        <v>0</v>
      </c>
      <c r="L22" t="s">
        <v>28</v>
      </c>
      <c r="M22" s="41">
        <v>44628</v>
      </c>
      <c r="N22" t="s">
        <v>29</v>
      </c>
      <c r="O22" t="s">
        <v>29</v>
      </c>
      <c r="P22" t="s">
        <v>51</v>
      </c>
      <c r="Q22" s="68">
        <v>1</v>
      </c>
      <c r="R22" s="6" t="s">
        <v>427</v>
      </c>
    </row>
    <row r="23" spans="1:18" ht="12.75" customHeight="1" x14ac:dyDescent="0.45">
      <c r="A23" s="6" t="s">
        <v>5</v>
      </c>
      <c r="B23" t="s">
        <v>420</v>
      </c>
      <c r="C23">
        <v>2011</v>
      </c>
      <c r="E23">
        <v>54212</v>
      </c>
      <c r="F23">
        <v>0</v>
      </c>
      <c r="G23">
        <v>0</v>
      </c>
      <c r="I23">
        <v>0</v>
      </c>
      <c r="J23">
        <v>0</v>
      </c>
      <c r="K23">
        <v>0</v>
      </c>
      <c r="L23" t="s">
        <v>28</v>
      </c>
      <c r="M23" s="41">
        <v>44601</v>
      </c>
      <c r="N23" t="s">
        <v>29</v>
      </c>
      <c r="O23" t="s">
        <v>29</v>
      </c>
      <c r="P23" t="s">
        <v>41</v>
      </c>
      <c r="Q23" s="68">
        <v>1</v>
      </c>
      <c r="R23" s="6" t="s">
        <v>416</v>
      </c>
    </row>
    <row r="24" spans="1:18" ht="12.75" customHeight="1" x14ac:dyDescent="0.45">
      <c r="A24" s="6" t="s">
        <v>12</v>
      </c>
      <c r="B24" t="s">
        <v>132</v>
      </c>
      <c r="C24">
        <v>2005</v>
      </c>
      <c r="D24" s="6">
        <v>3</v>
      </c>
      <c r="E24">
        <v>46546</v>
      </c>
      <c r="F24">
        <v>1220</v>
      </c>
      <c r="G24">
        <v>1358</v>
      </c>
      <c r="H24">
        <v>23729325</v>
      </c>
      <c r="I24">
        <v>0</v>
      </c>
      <c r="J24">
        <v>0</v>
      </c>
      <c r="K24">
        <v>0</v>
      </c>
      <c r="L24" t="s">
        <v>28</v>
      </c>
      <c r="M24" s="41">
        <v>44256</v>
      </c>
      <c r="N24" t="s">
        <v>29</v>
      </c>
      <c r="O24" t="s">
        <v>29</v>
      </c>
      <c r="P24" t="s">
        <v>33</v>
      </c>
    </row>
    <row r="25" spans="1:18" ht="12.75" customHeight="1" x14ac:dyDescent="0.45">
      <c r="A25" s="6" t="s">
        <v>5</v>
      </c>
      <c r="B25" t="s">
        <v>357</v>
      </c>
      <c r="C25">
        <v>2011</v>
      </c>
      <c r="D25" s="6">
        <v>4</v>
      </c>
      <c r="E25">
        <v>51601</v>
      </c>
      <c r="F25">
        <v>1079</v>
      </c>
      <c r="G25">
        <v>1085</v>
      </c>
      <c r="H25">
        <v>23739371</v>
      </c>
      <c r="I25">
        <v>0</v>
      </c>
      <c r="J25">
        <v>0</v>
      </c>
      <c r="K25">
        <v>0</v>
      </c>
      <c r="L25" t="s">
        <v>28</v>
      </c>
      <c r="M25" s="41">
        <v>44265</v>
      </c>
      <c r="N25" t="s">
        <v>29</v>
      </c>
      <c r="O25" t="s">
        <v>29</v>
      </c>
      <c r="P25" t="s">
        <v>41</v>
      </c>
    </row>
    <row r="26" spans="1:18" ht="12.75" customHeight="1" x14ac:dyDescent="0.45">
      <c r="A26" s="6" t="s">
        <v>13</v>
      </c>
      <c r="B26" t="s">
        <v>351</v>
      </c>
      <c r="C26">
        <v>2003</v>
      </c>
      <c r="D26" s="6">
        <v>4</v>
      </c>
      <c r="E26">
        <v>38557</v>
      </c>
      <c r="F26">
        <v>1094</v>
      </c>
      <c r="G26">
        <v>1100</v>
      </c>
      <c r="I26">
        <v>0</v>
      </c>
      <c r="J26">
        <v>0</v>
      </c>
      <c r="K26">
        <v>0</v>
      </c>
      <c r="L26" t="s">
        <v>28</v>
      </c>
      <c r="M26" s="41">
        <v>44265</v>
      </c>
      <c r="N26" t="s">
        <v>29</v>
      </c>
      <c r="O26" t="s">
        <v>29</v>
      </c>
      <c r="P26" t="s">
        <v>61</v>
      </c>
    </row>
    <row r="27" spans="1:18" ht="12.75" customHeight="1" x14ac:dyDescent="0.45">
      <c r="A27" s="6" t="s">
        <v>2</v>
      </c>
      <c r="B27" t="s">
        <v>444</v>
      </c>
      <c r="C27">
        <v>2014</v>
      </c>
      <c r="D27" s="6">
        <v>3</v>
      </c>
      <c r="E27">
        <v>53473</v>
      </c>
      <c r="F27">
        <v>1210</v>
      </c>
      <c r="G27">
        <v>0</v>
      </c>
      <c r="H27">
        <v>23749660</v>
      </c>
      <c r="I27">
        <v>1268</v>
      </c>
      <c r="J27">
        <v>0</v>
      </c>
      <c r="K27">
        <v>0</v>
      </c>
      <c r="L27" t="s">
        <v>28</v>
      </c>
      <c r="M27" s="41">
        <v>44630</v>
      </c>
      <c r="N27" t="s">
        <v>29</v>
      </c>
      <c r="O27" t="s">
        <v>29</v>
      </c>
      <c r="P27" t="s">
        <v>71</v>
      </c>
      <c r="Q27" s="68">
        <v>1</v>
      </c>
      <c r="R27" s="6" t="s">
        <v>4</v>
      </c>
    </row>
    <row r="28" spans="1:18" ht="12.75" customHeight="1" x14ac:dyDescent="0.45">
      <c r="A28" s="6" t="s">
        <v>7</v>
      </c>
      <c r="B28" t="s">
        <v>270</v>
      </c>
      <c r="C28">
        <v>2007</v>
      </c>
      <c r="D28" s="6">
        <v>3</v>
      </c>
      <c r="E28">
        <v>44867</v>
      </c>
      <c r="F28">
        <v>1295</v>
      </c>
      <c r="G28">
        <v>1181</v>
      </c>
      <c r="H28">
        <v>23701137</v>
      </c>
      <c r="I28">
        <v>0</v>
      </c>
      <c r="J28">
        <v>0</v>
      </c>
      <c r="K28">
        <v>0</v>
      </c>
      <c r="L28" t="s">
        <v>28</v>
      </c>
      <c r="M28" s="41">
        <v>44250</v>
      </c>
      <c r="N28" t="s">
        <v>29</v>
      </c>
      <c r="O28" t="s">
        <v>29</v>
      </c>
      <c r="P28" t="s">
        <v>35</v>
      </c>
    </row>
    <row r="29" spans="1:18" ht="12.75" customHeight="1" x14ac:dyDescent="0.45">
      <c r="A29" s="6" t="s">
        <v>7</v>
      </c>
      <c r="B29" t="s">
        <v>384</v>
      </c>
      <c r="C29">
        <v>2008</v>
      </c>
      <c r="D29" s="6">
        <v>4</v>
      </c>
      <c r="E29">
        <v>44787</v>
      </c>
      <c r="F29">
        <v>0</v>
      </c>
      <c r="G29">
        <v>1003</v>
      </c>
      <c r="I29">
        <v>0</v>
      </c>
      <c r="J29">
        <v>0</v>
      </c>
      <c r="K29">
        <v>0</v>
      </c>
      <c r="L29" t="s">
        <v>28</v>
      </c>
      <c r="M29" s="41">
        <v>44258</v>
      </c>
      <c r="N29" t="s">
        <v>29</v>
      </c>
      <c r="O29" t="s">
        <v>29</v>
      </c>
      <c r="P29" t="s">
        <v>37</v>
      </c>
    </row>
    <row r="30" spans="1:18" ht="12.75" customHeight="1" x14ac:dyDescent="0.45">
      <c r="A30" s="6" t="s">
        <v>7</v>
      </c>
      <c r="B30" t="s">
        <v>178</v>
      </c>
      <c r="C30">
        <v>2008</v>
      </c>
      <c r="D30" s="6">
        <v>3</v>
      </c>
      <c r="E30">
        <v>50505</v>
      </c>
      <c r="F30">
        <v>1107</v>
      </c>
      <c r="G30">
        <v>1177</v>
      </c>
      <c r="I30">
        <v>0</v>
      </c>
      <c r="J30">
        <v>0</v>
      </c>
      <c r="K30">
        <v>0</v>
      </c>
      <c r="L30" t="s">
        <v>28</v>
      </c>
      <c r="M30" s="41">
        <v>44250</v>
      </c>
      <c r="N30" t="s">
        <v>29</v>
      </c>
      <c r="O30" t="s">
        <v>29</v>
      </c>
      <c r="P30" t="s">
        <v>35</v>
      </c>
      <c r="Q30" s="68">
        <v>1</v>
      </c>
      <c r="R30" s="6" t="s">
        <v>406</v>
      </c>
    </row>
    <row r="31" spans="1:18" ht="12.75" customHeight="1" x14ac:dyDescent="0.45">
      <c r="A31" s="6" t="s">
        <v>12</v>
      </c>
      <c r="B31" t="s">
        <v>436</v>
      </c>
      <c r="C31">
        <v>2005</v>
      </c>
      <c r="E31">
        <v>53549</v>
      </c>
      <c r="F31">
        <v>0</v>
      </c>
      <c r="G31">
        <v>0</v>
      </c>
      <c r="I31">
        <v>0</v>
      </c>
      <c r="J31">
        <v>0</v>
      </c>
      <c r="K31">
        <v>0</v>
      </c>
      <c r="L31" t="s">
        <v>28</v>
      </c>
      <c r="M31" s="41">
        <v>44613</v>
      </c>
      <c r="N31" t="s">
        <v>29</v>
      </c>
      <c r="O31" t="s">
        <v>29</v>
      </c>
      <c r="P31" t="s">
        <v>35</v>
      </c>
      <c r="Q31" s="68">
        <v>1</v>
      </c>
      <c r="R31" s="6" t="s">
        <v>427</v>
      </c>
    </row>
    <row r="32" spans="1:18" ht="12.75" customHeight="1" x14ac:dyDescent="0.45">
      <c r="A32" s="6" t="s">
        <v>6</v>
      </c>
      <c r="B32" t="s">
        <v>62</v>
      </c>
      <c r="C32">
        <v>2010</v>
      </c>
      <c r="D32" s="6">
        <v>3</v>
      </c>
      <c r="E32">
        <v>48744</v>
      </c>
      <c r="F32">
        <v>1335</v>
      </c>
      <c r="G32">
        <v>1250</v>
      </c>
      <c r="H32">
        <v>23724013</v>
      </c>
      <c r="I32">
        <v>1199</v>
      </c>
      <c r="J32">
        <v>1131</v>
      </c>
      <c r="K32">
        <v>0</v>
      </c>
      <c r="L32" t="s">
        <v>28</v>
      </c>
      <c r="M32" s="41">
        <v>44265</v>
      </c>
      <c r="N32" t="s">
        <v>29</v>
      </c>
      <c r="O32" t="s">
        <v>29</v>
      </c>
      <c r="P32" t="s">
        <v>41</v>
      </c>
    </row>
    <row r="33" spans="1:19" ht="12.75" customHeight="1" x14ac:dyDescent="0.45">
      <c r="A33" s="6" t="s">
        <v>6</v>
      </c>
      <c r="B33" t="s">
        <v>180</v>
      </c>
      <c r="C33">
        <v>2010</v>
      </c>
      <c r="D33" s="6">
        <v>4</v>
      </c>
      <c r="E33">
        <v>51429</v>
      </c>
      <c r="F33">
        <v>0</v>
      </c>
      <c r="G33">
        <v>1004</v>
      </c>
      <c r="I33">
        <v>0</v>
      </c>
      <c r="J33">
        <v>0</v>
      </c>
      <c r="K33">
        <v>0</v>
      </c>
      <c r="L33" t="s">
        <v>28</v>
      </c>
      <c r="M33" s="41">
        <v>44258</v>
      </c>
      <c r="N33" t="s">
        <v>29</v>
      </c>
      <c r="O33" t="s">
        <v>29</v>
      </c>
      <c r="P33" t="s">
        <v>37</v>
      </c>
      <c r="Q33" s="68">
        <v>1</v>
      </c>
      <c r="R33" s="6" t="s">
        <v>416</v>
      </c>
    </row>
    <row r="34" spans="1:19" ht="12.75" customHeight="1" x14ac:dyDescent="0.45">
      <c r="A34" s="6" t="s">
        <v>2</v>
      </c>
      <c r="B34" t="s">
        <v>422</v>
      </c>
      <c r="C34">
        <v>2014</v>
      </c>
      <c r="E34">
        <v>53872</v>
      </c>
      <c r="F34">
        <v>0</v>
      </c>
      <c r="G34">
        <v>0</v>
      </c>
      <c r="I34">
        <v>0</v>
      </c>
      <c r="J34">
        <v>0</v>
      </c>
      <c r="K34">
        <v>0</v>
      </c>
      <c r="L34" t="s">
        <v>28</v>
      </c>
      <c r="M34" s="41">
        <v>44613</v>
      </c>
      <c r="N34" t="s">
        <v>29</v>
      </c>
      <c r="O34" t="s">
        <v>29</v>
      </c>
      <c r="P34" t="s">
        <v>35</v>
      </c>
      <c r="Q34" s="68">
        <v>1</v>
      </c>
      <c r="R34" s="6" t="s">
        <v>416</v>
      </c>
      <c r="S34" s="6" t="s">
        <v>449</v>
      </c>
    </row>
    <row r="35" spans="1:19" ht="12.75" customHeight="1" x14ac:dyDescent="0.45">
      <c r="A35" s="6" t="s">
        <v>5</v>
      </c>
      <c r="B35" t="s">
        <v>181</v>
      </c>
      <c r="C35">
        <v>2012</v>
      </c>
      <c r="D35" s="6">
        <v>3</v>
      </c>
      <c r="E35">
        <v>53099</v>
      </c>
      <c r="F35">
        <v>0</v>
      </c>
      <c r="G35">
        <v>1454</v>
      </c>
      <c r="I35">
        <v>0</v>
      </c>
      <c r="J35">
        <v>0</v>
      </c>
      <c r="K35">
        <v>0</v>
      </c>
      <c r="L35" t="s">
        <v>28</v>
      </c>
      <c r="M35" s="41">
        <v>44250</v>
      </c>
      <c r="N35" t="s">
        <v>29</v>
      </c>
      <c r="O35" t="s">
        <v>29</v>
      </c>
      <c r="P35" t="s">
        <v>35</v>
      </c>
      <c r="Q35" s="68">
        <v>1</v>
      </c>
      <c r="R35" s="6" t="s">
        <v>4</v>
      </c>
      <c r="S35" s="6" t="s">
        <v>448</v>
      </c>
    </row>
    <row r="36" spans="1:19" ht="12.75" customHeight="1" x14ac:dyDescent="0.45">
      <c r="A36" s="6" t="s">
        <v>5</v>
      </c>
      <c r="B36" t="s">
        <v>432</v>
      </c>
      <c r="C36">
        <v>2011</v>
      </c>
      <c r="E36">
        <v>51602</v>
      </c>
      <c r="F36">
        <v>0</v>
      </c>
      <c r="G36">
        <v>0</v>
      </c>
      <c r="H36">
        <v>23739380</v>
      </c>
      <c r="I36">
        <v>0</v>
      </c>
      <c r="J36">
        <v>0</v>
      </c>
      <c r="K36">
        <v>0</v>
      </c>
      <c r="L36" t="s">
        <v>28</v>
      </c>
      <c r="M36" s="41">
        <v>44601</v>
      </c>
      <c r="N36" t="s">
        <v>29</v>
      </c>
      <c r="O36" t="s">
        <v>29</v>
      </c>
      <c r="P36" t="s">
        <v>41</v>
      </c>
    </row>
    <row r="37" spans="1:19" ht="12.75" customHeight="1" x14ac:dyDescent="0.45">
      <c r="A37" s="6" t="s">
        <v>5</v>
      </c>
      <c r="B37" t="s">
        <v>111</v>
      </c>
      <c r="C37">
        <v>2011</v>
      </c>
      <c r="D37" s="6">
        <v>4</v>
      </c>
      <c r="E37">
        <v>50229</v>
      </c>
      <c r="F37">
        <v>1098</v>
      </c>
      <c r="G37">
        <v>1160</v>
      </c>
      <c r="I37">
        <v>0</v>
      </c>
      <c r="J37">
        <v>0</v>
      </c>
      <c r="K37">
        <v>0</v>
      </c>
      <c r="L37" t="s">
        <v>28</v>
      </c>
      <c r="M37" s="41">
        <v>44265</v>
      </c>
      <c r="N37" t="s">
        <v>29</v>
      </c>
      <c r="O37" t="s">
        <v>29</v>
      </c>
      <c r="P37" t="s">
        <v>61</v>
      </c>
    </row>
    <row r="38" spans="1:19" ht="12.75" customHeight="1" x14ac:dyDescent="0.45">
      <c r="A38" s="6" t="s">
        <v>12</v>
      </c>
      <c r="B38" t="s">
        <v>280</v>
      </c>
      <c r="C38">
        <v>2005</v>
      </c>
      <c r="D38" s="6">
        <v>3</v>
      </c>
      <c r="E38">
        <v>39283</v>
      </c>
      <c r="F38">
        <v>1260</v>
      </c>
      <c r="G38">
        <v>1324</v>
      </c>
      <c r="H38">
        <v>23701196</v>
      </c>
      <c r="I38">
        <v>0</v>
      </c>
      <c r="J38">
        <v>0</v>
      </c>
      <c r="K38">
        <v>0</v>
      </c>
      <c r="L38" t="s">
        <v>28</v>
      </c>
      <c r="M38" s="41">
        <v>44256</v>
      </c>
      <c r="N38" t="s">
        <v>29</v>
      </c>
      <c r="O38" t="s">
        <v>29</v>
      </c>
      <c r="P38" t="s">
        <v>67</v>
      </c>
    </row>
    <row r="39" spans="1:19" ht="12.75" customHeight="1" x14ac:dyDescent="0.45">
      <c r="A39" s="6" t="s">
        <v>6</v>
      </c>
      <c r="B39" t="s">
        <v>227</v>
      </c>
      <c r="C39">
        <v>2009</v>
      </c>
      <c r="D39" s="6">
        <v>3</v>
      </c>
      <c r="E39">
        <v>50906</v>
      </c>
      <c r="F39">
        <v>1209</v>
      </c>
      <c r="G39">
        <v>1149</v>
      </c>
      <c r="H39">
        <v>23734280</v>
      </c>
      <c r="I39">
        <v>0</v>
      </c>
      <c r="J39">
        <v>1232</v>
      </c>
      <c r="K39">
        <v>0</v>
      </c>
      <c r="L39" t="s">
        <v>28</v>
      </c>
      <c r="M39" s="41">
        <v>44256</v>
      </c>
      <c r="N39" t="s">
        <v>29</v>
      </c>
      <c r="O39" t="s">
        <v>29</v>
      </c>
      <c r="P39" t="s">
        <v>33</v>
      </c>
    </row>
    <row r="40" spans="1:19" ht="12.75" customHeight="1" x14ac:dyDescent="0.45">
      <c r="A40" s="6" t="s">
        <v>7</v>
      </c>
      <c r="B40" t="s">
        <v>109</v>
      </c>
      <c r="C40">
        <v>2008</v>
      </c>
      <c r="D40" s="6">
        <v>3</v>
      </c>
      <c r="E40">
        <v>48631</v>
      </c>
      <c r="F40">
        <v>1465</v>
      </c>
      <c r="G40">
        <v>1418</v>
      </c>
      <c r="H40">
        <v>23725001</v>
      </c>
      <c r="I40">
        <v>1444</v>
      </c>
      <c r="J40">
        <v>1240</v>
      </c>
      <c r="K40">
        <v>0</v>
      </c>
      <c r="L40" t="s">
        <v>28</v>
      </c>
      <c r="M40" s="41">
        <v>44250</v>
      </c>
      <c r="N40" t="s">
        <v>29</v>
      </c>
      <c r="O40" t="s">
        <v>29</v>
      </c>
      <c r="P40" t="s">
        <v>35</v>
      </c>
      <c r="Q40" s="68">
        <v>1</v>
      </c>
      <c r="R40" s="6" t="s">
        <v>402</v>
      </c>
      <c r="S40" s="6" t="s">
        <v>445</v>
      </c>
    </row>
    <row r="41" spans="1:19" ht="12.75" customHeight="1" x14ac:dyDescent="0.45">
      <c r="A41" s="6" t="s">
        <v>13</v>
      </c>
      <c r="B41" t="s">
        <v>323</v>
      </c>
      <c r="C41">
        <v>2004</v>
      </c>
      <c r="D41" s="6">
        <v>4</v>
      </c>
      <c r="E41">
        <v>42092</v>
      </c>
      <c r="F41">
        <v>1106</v>
      </c>
      <c r="G41">
        <v>1144</v>
      </c>
      <c r="I41">
        <v>0</v>
      </c>
      <c r="J41">
        <v>0</v>
      </c>
      <c r="K41">
        <v>0</v>
      </c>
      <c r="L41" t="s">
        <v>28</v>
      </c>
      <c r="M41" s="41">
        <v>44258</v>
      </c>
      <c r="N41" t="s">
        <v>29</v>
      </c>
      <c r="O41" t="s">
        <v>29</v>
      </c>
      <c r="P41" t="s">
        <v>37</v>
      </c>
    </row>
    <row r="42" spans="1:19" ht="12.75" customHeight="1" x14ac:dyDescent="0.45">
      <c r="A42" s="6" t="s">
        <v>7</v>
      </c>
      <c r="B42" t="s">
        <v>213</v>
      </c>
      <c r="C42">
        <v>2008</v>
      </c>
      <c r="D42" s="6">
        <v>2</v>
      </c>
      <c r="E42">
        <v>44937</v>
      </c>
      <c r="F42">
        <v>1527</v>
      </c>
      <c r="G42">
        <v>1546</v>
      </c>
      <c r="H42">
        <v>23709391</v>
      </c>
      <c r="I42">
        <v>1475</v>
      </c>
      <c r="J42">
        <v>1426</v>
      </c>
      <c r="K42">
        <v>0</v>
      </c>
      <c r="L42" t="s">
        <v>28</v>
      </c>
      <c r="M42" s="41">
        <v>44259</v>
      </c>
      <c r="N42" t="s">
        <v>29</v>
      </c>
      <c r="O42" t="s">
        <v>29</v>
      </c>
      <c r="P42" t="s">
        <v>45</v>
      </c>
      <c r="Q42" s="68">
        <v>1</v>
      </c>
      <c r="R42" s="6" t="s">
        <v>4</v>
      </c>
    </row>
    <row r="43" spans="1:19" ht="12.75" customHeight="1" x14ac:dyDescent="0.45">
      <c r="A43" s="6" t="s">
        <v>7</v>
      </c>
      <c r="B43" t="s">
        <v>294</v>
      </c>
      <c r="C43">
        <v>2007</v>
      </c>
      <c r="D43" s="6">
        <v>3</v>
      </c>
      <c r="E43">
        <v>46927</v>
      </c>
      <c r="F43">
        <v>1219</v>
      </c>
      <c r="G43">
        <v>1076</v>
      </c>
      <c r="H43">
        <v>23731710</v>
      </c>
      <c r="I43">
        <v>1241</v>
      </c>
      <c r="J43">
        <v>0</v>
      </c>
      <c r="K43">
        <v>0</v>
      </c>
      <c r="L43" t="s">
        <v>28</v>
      </c>
      <c r="M43" s="41">
        <v>44250</v>
      </c>
      <c r="N43" t="s">
        <v>29</v>
      </c>
      <c r="O43" t="s">
        <v>29</v>
      </c>
      <c r="P43" t="s">
        <v>35</v>
      </c>
    </row>
    <row r="44" spans="1:19" ht="12.75" customHeight="1" x14ac:dyDescent="0.45">
      <c r="A44" s="6" t="s">
        <v>13</v>
      </c>
      <c r="B44" t="s">
        <v>253</v>
      </c>
      <c r="C44">
        <v>2004</v>
      </c>
      <c r="D44" s="6">
        <v>2</v>
      </c>
      <c r="E44">
        <v>43917</v>
      </c>
      <c r="F44">
        <v>1671</v>
      </c>
      <c r="G44">
        <v>1689</v>
      </c>
      <c r="H44">
        <v>399841</v>
      </c>
      <c r="I44">
        <v>1515</v>
      </c>
      <c r="J44">
        <v>1380</v>
      </c>
      <c r="K44">
        <v>0</v>
      </c>
      <c r="L44" t="s">
        <v>28</v>
      </c>
      <c r="M44" s="41">
        <v>44256</v>
      </c>
      <c r="N44" t="s">
        <v>29</v>
      </c>
      <c r="O44" t="s">
        <v>29</v>
      </c>
      <c r="P44" t="s">
        <v>33</v>
      </c>
    </row>
    <row r="45" spans="1:19" ht="12.75" customHeight="1" x14ac:dyDescent="0.45">
      <c r="A45" s="6" t="s">
        <v>7</v>
      </c>
      <c r="B45" t="s">
        <v>358</v>
      </c>
      <c r="C45">
        <v>2007</v>
      </c>
      <c r="D45" s="6">
        <v>4</v>
      </c>
      <c r="E45">
        <v>44536</v>
      </c>
      <c r="F45">
        <v>1076</v>
      </c>
      <c r="G45">
        <v>1169</v>
      </c>
      <c r="H45">
        <v>23712341</v>
      </c>
      <c r="I45">
        <v>0</v>
      </c>
      <c r="J45">
        <v>1171</v>
      </c>
      <c r="K45">
        <v>0</v>
      </c>
      <c r="L45" t="s">
        <v>28</v>
      </c>
      <c r="M45" s="41">
        <v>44258</v>
      </c>
      <c r="N45" t="s">
        <v>29</v>
      </c>
      <c r="O45" t="s">
        <v>29</v>
      </c>
      <c r="P45" t="s">
        <v>37</v>
      </c>
    </row>
    <row r="46" spans="1:19" ht="12.75" customHeight="1" x14ac:dyDescent="0.45">
      <c r="A46" s="6" t="s">
        <v>5</v>
      </c>
      <c r="B46" t="s">
        <v>428</v>
      </c>
      <c r="C46">
        <v>2012</v>
      </c>
      <c r="E46">
        <v>51238</v>
      </c>
      <c r="F46">
        <v>0</v>
      </c>
      <c r="G46">
        <v>0</v>
      </c>
      <c r="H46">
        <v>23744162</v>
      </c>
      <c r="I46">
        <v>0</v>
      </c>
      <c r="J46">
        <v>0</v>
      </c>
      <c r="K46">
        <v>0</v>
      </c>
      <c r="L46" t="s">
        <v>28</v>
      </c>
      <c r="M46" s="41">
        <v>44641</v>
      </c>
      <c r="N46" t="s">
        <v>29</v>
      </c>
      <c r="O46" t="s">
        <v>29</v>
      </c>
      <c r="P46" t="s">
        <v>33</v>
      </c>
      <c r="Q46" s="68">
        <v>1</v>
      </c>
      <c r="R46" s="6" t="s">
        <v>427</v>
      </c>
    </row>
    <row r="47" spans="1:19" ht="12.75" customHeight="1" x14ac:dyDescent="0.45">
      <c r="A47" s="6" t="s">
        <v>6</v>
      </c>
      <c r="B47" t="s">
        <v>217</v>
      </c>
      <c r="C47">
        <v>2009</v>
      </c>
      <c r="D47" s="6">
        <v>4</v>
      </c>
      <c r="E47">
        <v>46725</v>
      </c>
      <c r="F47">
        <v>1030</v>
      </c>
      <c r="G47">
        <v>1122</v>
      </c>
      <c r="H47">
        <v>23718781</v>
      </c>
      <c r="I47">
        <v>0</v>
      </c>
      <c r="J47">
        <v>1112</v>
      </c>
      <c r="K47">
        <v>0</v>
      </c>
      <c r="L47" t="s">
        <v>28</v>
      </c>
      <c r="M47" s="41">
        <v>44256</v>
      </c>
      <c r="N47" t="s">
        <v>29</v>
      </c>
      <c r="O47" t="s">
        <v>29</v>
      </c>
      <c r="P47" t="s">
        <v>33</v>
      </c>
      <c r="Q47" s="68">
        <v>1</v>
      </c>
      <c r="R47" s="6" t="s">
        <v>427</v>
      </c>
    </row>
    <row r="48" spans="1:19" ht="12.75" customHeight="1" x14ac:dyDescent="0.45">
      <c r="A48" s="6" t="s">
        <v>7</v>
      </c>
      <c r="B48" t="s">
        <v>302</v>
      </c>
      <c r="C48">
        <v>2008</v>
      </c>
      <c r="D48" s="6">
        <v>3</v>
      </c>
      <c r="E48">
        <v>47815</v>
      </c>
      <c r="F48">
        <v>1195</v>
      </c>
      <c r="G48">
        <v>1127</v>
      </c>
      <c r="H48">
        <v>23716908</v>
      </c>
      <c r="I48">
        <v>0</v>
      </c>
      <c r="J48">
        <v>1335</v>
      </c>
      <c r="K48">
        <v>0</v>
      </c>
      <c r="L48" t="s">
        <v>28</v>
      </c>
      <c r="M48" s="41">
        <v>44258</v>
      </c>
      <c r="N48" t="s">
        <v>29</v>
      </c>
      <c r="O48" t="s">
        <v>29</v>
      </c>
      <c r="P48" t="s">
        <v>37</v>
      </c>
    </row>
    <row r="49" spans="1:18" ht="12.75" customHeight="1" x14ac:dyDescent="0.45">
      <c r="A49" s="6" t="s">
        <v>6</v>
      </c>
      <c r="B49" t="s">
        <v>179</v>
      </c>
      <c r="C49">
        <v>2010</v>
      </c>
      <c r="D49" s="6">
        <v>3</v>
      </c>
      <c r="E49">
        <v>47814</v>
      </c>
      <c r="F49">
        <v>1062</v>
      </c>
      <c r="G49">
        <v>0</v>
      </c>
      <c r="H49">
        <v>23714921</v>
      </c>
      <c r="I49">
        <v>0</v>
      </c>
      <c r="J49">
        <v>0</v>
      </c>
      <c r="K49">
        <v>0</v>
      </c>
      <c r="L49" t="s">
        <v>28</v>
      </c>
      <c r="M49" s="41">
        <v>44258</v>
      </c>
      <c r="N49" t="s">
        <v>29</v>
      </c>
      <c r="O49" t="s">
        <v>29</v>
      </c>
      <c r="P49" t="s">
        <v>37</v>
      </c>
    </row>
    <row r="50" spans="1:18" ht="12.75" customHeight="1" x14ac:dyDescent="0.45">
      <c r="A50" s="6" t="s">
        <v>6</v>
      </c>
      <c r="B50" t="s">
        <v>60</v>
      </c>
      <c r="C50">
        <v>2009</v>
      </c>
      <c r="D50" s="6">
        <v>3</v>
      </c>
      <c r="E50">
        <v>44029</v>
      </c>
      <c r="F50">
        <v>1545</v>
      </c>
      <c r="G50">
        <v>1320</v>
      </c>
      <c r="H50">
        <v>23714930</v>
      </c>
      <c r="I50">
        <v>1403</v>
      </c>
      <c r="J50">
        <v>1142</v>
      </c>
      <c r="K50">
        <v>1156</v>
      </c>
      <c r="L50" t="s">
        <v>28</v>
      </c>
      <c r="M50" s="41">
        <v>44265</v>
      </c>
      <c r="N50" t="s">
        <v>29</v>
      </c>
      <c r="O50" t="s">
        <v>29</v>
      </c>
      <c r="P50" t="s">
        <v>41</v>
      </c>
      <c r="Q50" s="68">
        <v>1</v>
      </c>
      <c r="R50" s="6" t="s">
        <v>402</v>
      </c>
    </row>
    <row r="51" spans="1:18" ht="12.75" customHeight="1" x14ac:dyDescent="0.45">
      <c r="A51" s="6" t="s">
        <v>13</v>
      </c>
      <c r="B51" t="s">
        <v>437</v>
      </c>
      <c r="C51">
        <v>2004</v>
      </c>
      <c r="E51">
        <v>53914</v>
      </c>
      <c r="F51">
        <v>0</v>
      </c>
      <c r="G51">
        <v>0</v>
      </c>
      <c r="H51">
        <v>23749890</v>
      </c>
      <c r="I51">
        <v>0</v>
      </c>
      <c r="J51">
        <v>0</v>
      </c>
      <c r="K51">
        <v>0</v>
      </c>
      <c r="L51" t="s">
        <v>28</v>
      </c>
      <c r="M51" s="41">
        <v>44622</v>
      </c>
      <c r="N51" t="s">
        <v>29</v>
      </c>
      <c r="O51" t="s">
        <v>29</v>
      </c>
      <c r="P51" t="s">
        <v>67</v>
      </c>
      <c r="Q51" s="68">
        <v>1</v>
      </c>
      <c r="R51" s="6" t="s">
        <v>427</v>
      </c>
    </row>
    <row r="52" spans="1:18" ht="12.75" customHeight="1" x14ac:dyDescent="0.45">
      <c r="A52" s="6" t="s">
        <v>2</v>
      </c>
      <c r="B52" t="s">
        <v>413</v>
      </c>
      <c r="C52">
        <v>2014</v>
      </c>
      <c r="E52">
        <v>53391</v>
      </c>
      <c r="F52">
        <v>0</v>
      </c>
      <c r="G52">
        <v>0</v>
      </c>
      <c r="I52">
        <v>0</v>
      </c>
      <c r="J52">
        <v>0</v>
      </c>
      <c r="K52">
        <v>0</v>
      </c>
      <c r="L52" t="s">
        <v>28</v>
      </c>
      <c r="M52" s="41">
        <v>44475</v>
      </c>
      <c r="N52" t="s">
        <v>29</v>
      </c>
      <c r="O52" t="s">
        <v>29</v>
      </c>
      <c r="P52" t="s">
        <v>51</v>
      </c>
      <c r="Q52" s="68">
        <v>1</v>
      </c>
      <c r="R52" s="6" t="s">
        <v>406</v>
      </c>
    </row>
    <row r="53" spans="1:18" ht="12.75" customHeight="1" x14ac:dyDescent="0.45">
      <c r="A53" s="6" t="s">
        <v>7</v>
      </c>
      <c r="B53" t="s">
        <v>316</v>
      </c>
      <c r="C53">
        <v>2007</v>
      </c>
      <c r="D53" s="6">
        <v>4</v>
      </c>
      <c r="E53">
        <v>48840</v>
      </c>
      <c r="F53">
        <v>1120</v>
      </c>
      <c r="G53">
        <v>0</v>
      </c>
      <c r="I53">
        <v>0</v>
      </c>
      <c r="J53">
        <v>0</v>
      </c>
      <c r="K53">
        <v>0</v>
      </c>
      <c r="L53" t="s">
        <v>28</v>
      </c>
      <c r="M53" s="41">
        <v>44257</v>
      </c>
      <c r="N53" t="s">
        <v>29</v>
      </c>
      <c r="O53" t="s">
        <v>29</v>
      </c>
      <c r="P53" t="s">
        <v>103</v>
      </c>
    </row>
    <row r="54" spans="1:18" ht="12.75" customHeight="1" x14ac:dyDescent="0.45">
      <c r="A54" s="6" t="s">
        <v>12</v>
      </c>
      <c r="B54" t="s">
        <v>113</v>
      </c>
      <c r="C54">
        <v>2006</v>
      </c>
      <c r="D54" s="6">
        <v>2</v>
      </c>
      <c r="E54">
        <v>43039</v>
      </c>
      <c r="F54">
        <v>1566</v>
      </c>
      <c r="G54">
        <v>1458</v>
      </c>
      <c r="H54">
        <v>23718102</v>
      </c>
      <c r="I54">
        <v>1474</v>
      </c>
      <c r="J54">
        <v>1291</v>
      </c>
      <c r="K54">
        <v>0</v>
      </c>
      <c r="L54" t="s">
        <v>28</v>
      </c>
      <c r="M54" s="41">
        <v>44250</v>
      </c>
      <c r="N54" t="s">
        <v>29</v>
      </c>
      <c r="O54" t="s">
        <v>29</v>
      </c>
      <c r="P54" t="s">
        <v>35</v>
      </c>
      <c r="Q54" s="68">
        <v>1</v>
      </c>
      <c r="R54" s="6" t="s">
        <v>402</v>
      </c>
    </row>
    <row r="55" spans="1:18" ht="12.75" customHeight="1" x14ac:dyDescent="0.45">
      <c r="A55" s="6" t="s">
        <v>2</v>
      </c>
      <c r="B55" t="s">
        <v>120</v>
      </c>
      <c r="C55">
        <v>2013</v>
      </c>
      <c r="D55" s="6">
        <v>4</v>
      </c>
      <c r="E55">
        <v>51621</v>
      </c>
      <c r="F55">
        <v>1066</v>
      </c>
      <c r="G55">
        <v>1008</v>
      </c>
      <c r="H55">
        <v>23739924</v>
      </c>
      <c r="I55">
        <v>0</v>
      </c>
      <c r="J55">
        <v>0</v>
      </c>
      <c r="K55">
        <v>0</v>
      </c>
      <c r="L55" t="s">
        <v>28</v>
      </c>
      <c r="M55" s="41">
        <v>44250</v>
      </c>
      <c r="N55" t="s">
        <v>29</v>
      </c>
      <c r="O55" t="s">
        <v>29</v>
      </c>
      <c r="P55" t="s">
        <v>35</v>
      </c>
      <c r="Q55" s="68">
        <v>1</v>
      </c>
      <c r="R55" s="6" t="s">
        <v>4</v>
      </c>
    </row>
    <row r="56" spans="1:18" ht="12.75" customHeight="1" x14ac:dyDescent="0.45">
      <c r="A56" s="6" t="s">
        <v>6</v>
      </c>
      <c r="B56" t="s">
        <v>309</v>
      </c>
      <c r="C56">
        <v>2009</v>
      </c>
      <c r="D56" s="6">
        <v>4</v>
      </c>
      <c r="E56">
        <v>45326</v>
      </c>
      <c r="F56">
        <v>1146</v>
      </c>
      <c r="G56">
        <v>1160</v>
      </c>
      <c r="H56">
        <v>23716924</v>
      </c>
      <c r="I56">
        <v>0</v>
      </c>
      <c r="J56">
        <v>0</v>
      </c>
      <c r="K56">
        <v>0</v>
      </c>
      <c r="L56" t="s">
        <v>28</v>
      </c>
      <c r="M56" s="41">
        <v>44307</v>
      </c>
      <c r="N56" t="s">
        <v>29</v>
      </c>
      <c r="O56" t="s">
        <v>29</v>
      </c>
      <c r="P56" t="s">
        <v>31</v>
      </c>
    </row>
    <row r="57" spans="1:18" ht="12.75" customHeight="1" x14ac:dyDescent="0.45">
      <c r="A57" s="6" t="s">
        <v>13</v>
      </c>
      <c r="B57" t="s">
        <v>386</v>
      </c>
      <c r="C57">
        <v>2003</v>
      </c>
      <c r="D57" s="6">
        <v>3</v>
      </c>
      <c r="E57">
        <v>48149</v>
      </c>
      <c r="F57">
        <v>0</v>
      </c>
      <c r="G57">
        <v>1179</v>
      </c>
      <c r="H57">
        <v>383430</v>
      </c>
      <c r="I57">
        <v>0</v>
      </c>
      <c r="J57">
        <v>1576</v>
      </c>
      <c r="K57">
        <v>0</v>
      </c>
      <c r="L57" t="s">
        <v>28</v>
      </c>
      <c r="M57" s="41">
        <v>44258</v>
      </c>
      <c r="N57" t="s">
        <v>29</v>
      </c>
      <c r="O57" t="s">
        <v>29</v>
      </c>
      <c r="P57" t="s">
        <v>37</v>
      </c>
      <c r="Q57" s="68">
        <v>1</v>
      </c>
      <c r="R57" s="6" t="s">
        <v>427</v>
      </c>
    </row>
    <row r="58" spans="1:18" ht="12.75" customHeight="1" x14ac:dyDescent="0.45">
      <c r="A58" s="6" t="s">
        <v>7</v>
      </c>
      <c r="B58" t="s">
        <v>400</v>
      </c>
      <c r="C58">
        <v>2007</v>
      </c>
      <c r="D58" s="6">
        <v>4</v>
      </c>
      <c r="E58">
        <v>53561</v>
      </c>
      <c r="F58">
        <v>0</v>
      </c>
      <c r="G58">
        <v>0</v>
      </c>
      <c r="I58">
        <v>0</v>
      </c>
      <c r="J58">
        <v>0</v>
      </c>
      <c r="K58">
        <v>0</v>
      </c>
      <c r="L58" t="s">
        <v>28</v>
      </c>
      <c r="M58" s="41">
        <v>44426</v>
      </c>
      <c r="N58" t="s">
        <v>29</v>
      </c>
      <c r="O58" t="s">
        <v>29</v>
      </c>
      <c r="P58" t="s">
        <v>37</v>
      </c>
    </row>
    <row r="59" spans="1:18" ht="12.75" customHeight="1" x14ac:dyDescent="0.45">
      <c r="A59" s="6" t="s">
        <v>12</v>
      </c>
      <c r="B59" t="s">
        <v>325</v>
      </c>
      <c r="C59">
        <v>2005</v>
      </c>
      <c r="D59" s="6">
        <v>4</v>
      </c>
      <c r="E59">
        <v>48629</v>
      </c>
      <c r="F59">
        <v>1102</v>
      </c>
      <c r="G59">
        <v>1060</v>
      </c>
      <c r="I59">
        <v>0</v>
      </c>
      <c r="J59">
        <v>0</v>
      </c>
      <c r="K59">
        <v>0</v>
      </c>
      <c r="L59" t="s">
        <v>28</v>
      </c>
      <c r="M59" s="41">
        <v>44257</v>
      </c>
      <c r="N59" t="s">
        <v>29</v>
      </c>
      <c r="O59" t="s">
        <v>29</v>
      </c>
      <c r="P59" t="s">
        <v>103</v>
      </c>
    </row>
    <row r="60" spans="1:18" ht="12.75" customHeight="1" x14ac:dyDescent="0.45">
      <c r="A60" s="6" t="s">
        <v>13</v>
      </c>
      <c r="B60" t="s">
        <v>313</v>
      </c>
      <c r="C60">
        <v>2004</v>
      </c>
      <c r="D60" s="6">
        <v>4</v>
      </c>
      <c r="E60">
        <v>51527</v>
      </c>
      <c r="F60">
        <v>1136</v>
      </c>
      <c r="G60">
        <v>1202</v>
      </c>
      <c r="H60">
        <v>23735430</v>
      </c>
      <c r="I60">
        <v>0</v>
      </c>
      <c r="J60">
        <v>1191</v>
      </c>
      <c r="K60">
        <v>0</v>
      </c>
      <c r="L60" t="s">
        <v>28</v>
      </c>
      <c r="M60" s="41">
        <v>44258</v>
      </c>
      <c r="N60" t="s">
        <v>29</v>
      </c>
      <c r="O60" t="s">
        <v>29</v>
      </c>
      <c r="P60" t="s">
        <v>37</v>
      </c>
    </row>
    <row r="61" spans="1:18" ht="12.75" customHeight="1" x14ac:dyDescent="0.45">
      <c r="A61" s="6" t="s">
        <v>13</v>
      </c>
      <c r="B61" t="s">
        <v>353</v>
      </c>
      <c r="C61">
        <v>2003</v>
      </c>
      <c r="D61" s="6">
        <v>4</v>
      </c>
      <c r="E61">
        <v>45340</v>
      </c>
      <c r="F61">
        <v>1090</v>
      </c>
      <c r="G61">
        <v>1057</v>
      </c>
      <c r="I61">
        <v>0</v>
      </c>
      <c r="J61">
        <v>0</v>
      </c>
      <c r="K61">
        <v>0</v>
      </c>
      <c r="L61" t="s">
        <v>28</v>
      </c>
      <c r="M61" s="41">
        <v>44250</v>
      </c>
      <c r="N61" t="s">
        <v>29</v>
      </c>
      <c r="O61" t="s">
        <v>29</v>
      </c>
      <c r="P61" t="s">
        <v>35</v>
      </c>
    </row>
    <row r="62" spans="1:18" ht="12.75" customHeight="1" x14ac:dyDescent="0.45">
      <c r="A62" s="6" t="s">
        <v>2</v>
      </c>
      <c r="B62" t="s">
        <v>429</v>
      </c>
      <c r="C62">
        <v>2013</v>
      </c>
      <c r="E62">
        <v>54653</v>
      </c>
      <c r="L62" t="s">
        <v>28</v>
      </c>
      <c r="M62" s="41">
        <v>44644</v>
      </c>
      <c r="N62" t="s">
        <v>29</v>
      </c>
      <c r="O62" t="s">
        <v>29</v>
      </c>
      <c r="P62" t="s">
        <v>45</v>
      </c>
      <c r="Q62" s="68">
        <v>1</v>
      </c>
      <c r="R62" s="6" t="s">
        <v>427</v>
      </c>
    </row>
    <row r="63" spans="1:18" ht="12.75" customHeight="1" x14ac:dyDescent="0.45">
      <c r="A63" s="6" t="s">
        <v>13</v>
      </c>
      <c r="B63" t="s">
        <v>91</v>
      </c>
      <c r="C63">
        <v>2004</v>
      </c>
      <c r="D63" s="6">
        <v>1</v>
      </c>
      <c r="E63">
        <v>43921</v>
      </c>
      <c r="F63">
        <v>1933</v>
      </c>
      <c r="G63">
        <v>1640</v>
      </c>
      <c r="H63">
        <v>393860</v>
      </c>
      <c r="I63">
        <v>1966</v>
      </c>
      <c r="J63">
        <v>0</v>
      </c>
      <c r="K63">
        <v>0</v>
      </c>
      <c r="L63" t="s">
        <v>28</v>
      </c>
      <c r="M63" s="41">
        <v>44250</v>
      </c>
      <c r="N63" t="s">
        <v>29</v>
      </c>
      <c r="O63" t="s">
        <v>29</v>
      </c>
      <c r="P63" t="s">
        <v>35</v>
      </c>
      <c r="Q63" s="68">
        <v>1</v>
      </c>
      <c r="R63" s="6" t="s">
        <v>4</v>
      </c>
    </row>
    <row r="64" spans="1:18" ht="12.75" customHeight="1" x14ac:dyDescent="0.45">
      <c r="A64" s="6" t="s">
        <v>7</v>
      </c>
      <c r="B64" t="s">
        <v>361</v>
      </c>
      <c r="C64">
        <v>2008</v>
      </c>
      <c r="D64" s="6">
        <v>4</v>
      </c>
      <c r="E64">
        <v>51289</v>
      </c>
      <c r="F64">
        <v>1075</v>
      </c>
      <c r="G64">
        <v>1100</v>
      </c>
      <c r="I64">
        <v>0</v>
      </c>
      <c r="J64">
        <v>0</v>
      </c>
      <c r="K64">
        <v>0</v>
      </c>
      <c r="L64" t="s">
        <v>28</v>
      </c>
      <c r="M64" s="41">
        <v>44257</v>
      </c>
      <c r="N64" t="s">
        <v>29</v>
      </c>
      <c r="O64" t="s">
        <v>29</v>
      </c>
      <c r="P64" t="s">
        <v>103</v>
      </c>
    </row>
    <row r="65" spans="1:19" ht="12.75" customHeight="1" x14ac:dyDescent="0.45">
      <c r="A65" s="6" t="s">
        <v>7</v>
      </c>
      <c r="B65" t="s">
        <v>371</v>
      </c>
      <c r="C65">
        <v>2008</v>
      </c>
      <c r="D65" s="6">
        <v>4</v>
      </c>
      <c r="E65">
        <v>47797</v>
      </c>
      <c r="F65">
        <v>1044</v>
      </c>
      <c r="G65">
        <v>1042</v>
      </c>
      <c r="H65">
        <v>23715294</v>
      </c>
      <c r="I65">
        <v>1177</v>
      </c>
      <c r="J65">
        <v>1077</v>
      </c>
      <c r="K65">
        <v>1202</v>
      </c>
      <c r="L65" t="s">
        <v>28</v>
      </c>
      <c r="M65" s="41">
        <v>44256</v>
      </c>
      <c r="N65" t="s">
        <v>29</v>
      </c>
      <c r="O65" t="s">
        <v>29</v>
      </c>
      <c r="P65" t="s">
        <v>67</v>
      </c>
    </row>
    <row r="66" spans="1:19" ht="12.75" customHeight="1" x14ac:dyDescent="0.45">
      <c r="A66" s="6" t="s">
        <v>12</v>
      </c>
      <c r="B66" t="s">
        <v>307</v>
      </c>
      <c r="C66">
        <v>2006</v>
      </c>
      <c r="D66" s="6">
        <v>3</v>
      </c>
      <c r="E66">
        <v>40960</v>
      </c>
      <c r="F66">
        <v>1166</v>
      </c>
      <c r="G66">
        <v>1028</v>
      </c>
      <c r="H66">
        <v>393045</v>
      </c>
      <c r="I66">
        <v>0</v>
      </c>
      <c r="J66">
        <v>1062</v>
      </c>
      <c r="K66">
        <v>0</v>
      </c>
      <c r="L66" t="s">
        <v>28</v>
      </c>
      <c r="M66" s="41">
        <v>44221</v>
      </c>
      <c r="N66" t="s">
        <v>29</v>
      </c>
      <c r="O66" t="s">
        <v>29</v>
      </c>
      <c r="P66" t="s">
        <v>248</v>
      </c>
    </row>
    <row r="67" spans="1:19" ht="12.75" customHeight="1" x14ac:dyDescent="0.45">
      <c r="A67" s="6" t="s">
        <v>6</v>
      </c>
      <c r="B67" t="s">
        <v>287</v>
      </c>
      <c r="C67">
        <v>2009</v>
      </c>
      <c r="D67" s="6">
        <v>3</v>
      </c>
      <c r="E67">
        <v>49454</v>
      </c>
      <c r="F67">
        <v>1247</v>
      </c>
      <c r="G67">
        <v>1581</v>
      </c>
      <c r="H67">
        <v>23726822</v>
      </c>
      <c r="I67">
        <v>0</v>
      </c>
      <c r="J67">
        <v>1497</v>
      </c>
      <c r="K67">
        <v>1528</v>
      </c>
      <c r="L67" t="s">
        <v>28</v>
      </c>
      <c r="M67" s="41">
        <v>44263</v>
      </c>
      <c r="N67" t="s">
        <v>29</v>
      </c>
      <c r="O67" t="s">
        <v>29</v>
      </c>
      <c r="P67" t="s">
        <v>51</v>
      </c>
    </row>
    <row r="68" spans="1:19" ht="12.75" customHeight="1" x14ac:dyDescent="0.45">
      <c r="A68" s="6" t="s">
        <v>7</v>
      </c>
      <c r="B68" t="s">
        <v>117</v>
      </c>
      <c r="C68">
        <v>2007</v>
      </c>
      <c r="D68" s="6">
        <v>3</v>
      </c>
      <c r="E68">
        <v>45383</v>
      </c>
      <c r="F68">
        <v>1224</v>
      </c>
      <c r="G68">
        <v>1206</v>
      </c>
      <c r="H68">
        <v>23712384</v>
      </c>
      <c r="I68">
        <v>0</v>
      </c>
      <c r="J68">
        <v>1215</v>
      </c>
      <c r="K68">
        <v>0</v>
      </c>
      <c r="L68" t="s">
        <v>28</v>
      </c>
      <c r="M68" s="41">
        <v>44256</v>
      </c>
      <c r="N68" t="s">
        <v>29</v>
      </c>
      <c r="O68" t="s">
        <v>29</v>
      </c>
      <c r="P68" t="s">
        <v>67</v>
      </c>
      <c r="Q68" s="68">
        <v>1</v>
      </c>
      <c r="R68" s="6" t="s">
        <v>427</v>
      </c>
    </row>
    <row r="69" spans="1:19" ht="12.75" customHeight="1" x14ac:dyDescent="0.45">
      <c r="A69" s="6" t="s">
        <v>12</v>
      </c>
      <c r="B69" t="s">
        <v>82</v>
      </c>
      <c r="C69">
        <v>2005</v>
      </c>
      <c r="D69" s="6">
        <v>2</v>
      </c>
      <c r="E69">
        <v>45368</v>
      </c>
      <c r="F69">
        <v>1766</v>
      </c>
      <c r="G69">
        <v>1701</v>
      </c>
      <c r="H69">
        <v>23709073</v>
      </c>
      <c r="I69">
        <v>1831</v>
      </c>
      <c r="J69">
        <v>1609</v>
      </c>
      <c r="K69">
        <v>1821</v>
      </c>
      <c r="L69" t="s">
        <v>28</v>
      </c>
      <c r="M69" s="41">
        <v>44259</v>
      </c>
      <c r="N69" t="s">
        <v>29</v>
      </c>
      <c r="O69" t="s">
        <v>29</v>
      </c>
      <c r="P69" t="s">
        <v>45</v>
      </c>
    </row>
    <row r="70" spans="1:19" ht="12.75" customHeight="1" x14ac:dyDescent="0.45">
      <c r="A70" s="6" t="s">
        <v>5</v>
      </c>
      <c r="B70" t="s">
        <v>107</v>
      </c>
      <c r="C70">
        <v>2012</v>
      </c>
      <c r="D70" s="6">
        <v>4</v>
      </c>
      <c r="E70">
        <v>50206</v>
      </c>
      <c r="F70">
        <v>1046</v>
      </c>
      <c r="G70">
        <v>1055</v>
      </c>
      <c r="H70">
        <v>23734124</v>
      </c>
      <c r="I70">
        <v>0</v>
      </c>
      <c r="J70">
        <v>0</v>
      </c>
      <c r="K70">
        <v>0</v>
      </c>
      <c r="L70" t="s">
        <v>28</v>
      </c>
      <c r="M70" s="41">
        <v>44263</v>
      </c>
      <c r="N70" t="s">
        <v>29</v>
      </c>
      <c r="O70" t="s">
        <v>29</v>
      </c>
      <c r="P70" t="s">
        <v>51</v>
      </c>
      <c r="Q70" s="68">
        <v>1</v>
      </c>
      <c r="R70" s="6" t="s">
        <v>427</v>
      </c>
    </row>
    <row r="71" spans="1:19" ht="12.75" customHeight="1" x14ac:dyDescent="0.45">
      <c r="A71" s="6" t="s">
        <v>7</v>
      </c>
      <c r="B71" t="s">
        <v>70</v>
      </c>
      <c r="C71">
        <v>2008</v>
      </c>
      <c r="D71" s="6">
        <v>1</v>
      </c>
      <c r="E71">
        <v>47658</v>
      </c>
      <c r="F71">
        <v>1869</v>
      </c>
      <c r="G71">
        <v>1762</v>
      </c>
      <c r="H71">
        <v>23725958</v>
      </c>
      <c r="I71">
        <v>1864</v>
      </c>
      <c r="J71">
        <v>1775</v>
      </c>
      <c r="K71">
        <v>1639</v>
      </c>
      <c r="L71" t="s">
        <v>28</v>
      </c>
      <c r="M71" s="41">
        <v>44257</v>
      </c>
      <c r="N71" t="s">
        <v>29</v>
      </c>
      <c r="O71" t="s">
        <v>29</v>
      </c>
      <c r="P71" t="s">
        <v>71</v>
      </c>
      <c r="Q71" s="68">
        <v>1</v>
      </c>
      <c r="R71" s="6" t="s">
        <v>4</v>
      </c>
      <c r="S71" s="6" t="s">
        <v>445</v>
      </c>
    </row>
    <row r="72" spans="1:19" ht="12.75" customHeight="1" x14ac:dyDescent="0.45">
      <c r="A72" s="6" t="s">
        <v>6</v>
      </c>
      <c r="B72" t="s">
        <v>50</v>
      </c>
      <c r="C72">
        <v>2009</v>
      </c>
      <c r="D72" s="6">
        <v>3</v>
      </c>
      <c r="E72">
        <v>47659</v>
      </c>
      <c r="F72">
        <v>1262</v>
      </c>
      <c r="G72">
        <v>1351</v>
      </c>
      <c r="H72">
        <v>23732199</v>
      </c>
      <c r="I72">
        <v>0</v>
      </c>
      <c r="J72">
        <v>1191</v>
      </c>
      <c r="K72">
        <v>0</v>
      </c>
      <c r="L72" t="s">
        <v>28</v>
      </c>
      <c r="M72" s="41">
        <v>44263</v>
      </c>
      <c r="N72" t="s">
        <v>29</v>
      </c>
      <c r="O72" t="s">
        <v>29</v>
      </c>
      <c r="P72" t="s">
        <v>51</v>
      </c>
    </row>
    <row r="73" spans="1:19" ht="12.75" customHeight="1" x14ac:dyDescent="0.45">
      <c r="A73" s="6" t="s">
        <v>7</v>
      </c>
      <c r="B73" t="s">
        <v>108</v>
      </c>
      <c r="C73">
        <v>2007</v>
      </c>
      <c r="D73" s="6">
        <v>3</v>
      </c>
      <c r="E73">
        <v>46430</v>
      </c>
      <c r="F73">
        <v>1349</v>
      </c>
      <c r="G73">
        <v>1406</v>
      </c>
      <c r="H73">
        <v>23711361</v>
      </c>
      <c r="I73">
        <v>1481</v>
      </c>
      <c r="J73">
        <v>0</v>
      </c>
      <c r="K73">
        <v>0</v>
      </c>
      <c r="L73" t="s">
        <v>28</v>
      </c>
      <c r="M73" s="41">
        <v>44263</v>
      </c>
      <c r="N73" t="s">
        <v>29</v>
      </c>
      <c r="O73" t="s">
        <v>29</v>
      </c>
      <c r="P73" t="s">
        <v>51</v>
      </c>
    </row>
    <row r="74" spans="1:19" ht="12.75" customHeight="1" x14ac:dyDescent="0.45">
      <c r="A74" s="6" t="s">
        <v>6</v>
      </c>
      <c r="B74" t="s">
        <v>49</v>
      </c>
      <c r="C74">
        <v>2009</v>
      </c>
      <c r="D74" s="6">
        <v>2</v>
      </c>
      <c r="E74">
        <v>45327</v>
      </c>
      <c r="F74">
        <v>1601</v>
      </c>
      <c r="G74">
        <v>1422</v>
      </c>
      <c r="H74">
        <v>23709138</v>
      </c>
      <c r="I74">
        <v>1647</v>
      </c>
      <c r="J74">
        <v>1227</v>
      </c>
      <c r="K74">
        <v>1339</v>
      </c>
      <c r="L74" t="s">
        <v>28</v>
      </c>
      <c r="M74" s="41">
        <v>44265</v>
      </c>
      <c r="N74" t="s">
        <v>29</v>
      </c>
      <c r="O74" t="s">
        <v>29</v>
      </c>
      <c r="P74" t="s">
        <v>41</v>
      </c>
      <c r="Q74" s="68">
        <v>1</v>
      </c>
      <c r="R74" s="6" t="s">
        <v>4</v>
      </c>
    </row>
    <row r="75" spans="1:19" ht="12.75" customHeight="1" x14ac:dyDescent="0.45">
      <c r="A75" s="6" t="s">
        <v>13</v>
      </c>
      <c r="B75" t="s">
        <v>90</v>
      </c>
      <c r="C75">
        <v>2004</v>
      </c>
      <c r="D75" s="6">
        <v>1</v>
      </c>
      <c r="E75">
        <v>39967</v>
      </c>
      <c r="F75">
        <v>1767</v>
      </c>
      <c r="G75">
        <v>1756</v>
      </c>
      <c r="H75">
        <v>383848</v>
      </c>
      <c r="I75">
        <v>1831</v>
      </c>
      <c r="J75">
        <v>1608</v>
      </c>
      <c r="K75">
        <v>0</v>
      </c>
      <c r="L75" t="s">
        <v>28</v>
      </c>
      <c r="M75" s="41">
        <v>44263</v>
      </c>
      <c r="N75" t="s">
        <v>29</v>
      </c>
      <c r="O75" t="s">
        <v>29</v>
      </c>
      <c r="P75" t="s">
        <v>37</v>
      </c>
      <c r="Q75" s="68">
        <v>1</v>
      </c>
      <c r="R75" s="6" t="s">
        <v>4</v>
      </c>
    </row>
    <row r="76" spans="1:19" ht="12.75" customHeight="1" x14ac:dyDescent="0.45">
      <c r="A76" s="6" t="s">
        <v>7</v>
      </c>
      <c r="B76" t="s">
        <v>378</v>
      </c>
      <c r="C76">
        <v>2008</v>
      </c>
      <c r="D76" s="6">
        <v>3</v>
      </c>
      <c r="E76">
        <v>45328</v>
      </c>
      <c r="F76">
        <v>1015</v>
      </c>
      <c r="G76">
        <v>1160</v>
      </c>
      <c r="H76">
        <v>23709146</v>
      </c>
      <c r="I76">
        <v>1184</v>
      </c>
      <c r="J76">
        <v>1095</v>
      </c>
      <c r="K76">
        <v>1070</v>
      </c>
      <c r="L76" t="s">
        <v>28</v>
      </c>
      <c r="M76" s="41">
        <v>44265</v>
      </c>
      <c r="N76" t="s">
        <v>29</v>
      </c>
      <c r="O76" t="s">
        <v>29</v>
      </c>
      <c r="P76" t="s">
        <v>41</v>
      </c>
    </row>
    <row r="77" spans="1:19" ht="12.75" customHeight="1" x14ac:dyDescent="0.45">
      <c r="A77" s="6" t="s">
        <v>7</v>
      </c>
      <c r="B77" t="s">
        <v>272</v>
      </c>
      <c r="C77">
        <v>2007</v>
      </c>
      <c r="D77" s="6">
        <v>3</v>
      </c>
      <c r="E77">
        <v>45369</v>
      </c>
      <c r="F77">
        <v>1292</v>
      </c>
      <c r="G77">
        <v>1377</v>
      </c>
      <c r="H77">
        <v>23710365</v>
      </c>
      <c r="I77">
        <v>1151</v>
      </c>
      <c r="J77">
        <v>0</v>
      </c>
      <c r="K77">
        <v>1142</v>
      </c>
      <c r="L77" t="s">
        <v>28</v>
      </c>
      <c r="M77" s="41">
        <v>44259</v>
      </c>
      <c r="N77" t="s">
        <v>29</v>
      </c>
      <c r="O77" t="s">
        <v>29</v>
      </c>
      <c r="P77" t="s">
        <v>45</v>
      </c>
    </row>
    <row r="78" spans="1:19" ht="12.75" customHeight="1" x14ac:dyDescent="0.45">
      <c r="A78" s="6" t="s">
        <v>5</v>
      </c>
      <c r="B78" t="s">
        <v>40</v>
      </c>
      <c r="C78">
        <v>2012</v>
      </c>
      <c r="D78" s="6">
        <v>4</v>
      </c>
      <c r="E78">
        <v>51155</v>
      </c>
      <c r="F78">
        <v>1096</v>
      </c>
      <c r="G78">
        <v>1051</v>
      </c>
      <c r="H78">
        <v>23735155</v>
      </c>
      <c r="I78">
        <v>0</v>
      </c>
      <c r="J78">
        <v>0</v>
      </c>
      <c r="K78">
        <v>0</v>
      </c>
      <c r="L78" t="s">
        <v>28</v>
      </c>
      <c r="M78" s="41">
        <v>44265</v>
      </c>
      <c r="N78" t="s">
        <v>29</v>
      </c>
      <c r="O78" t="s">
        <v>29</v>
      </c>
      <c r="P78" t="s">
        <v>41</v>
      </c>
    </row>
    <row r="79" spans="1:19" ht="12.75" customHeight="1" x14ac:dyDescent="0.45">
      <c r="A79" s="6" t="s">
        <v>12</v>
      </c>
      <c r="B79" t="s">
        <v>262</v>
      </c>
      <c r="C79">
        <v>2005</v>
      </c>
      <c r="D79" s="6">
        <v>2</v>
      </c>
      <c r="E79">
        <v>39546</v>
      </c>
      <c r="F79">
        <v>1376</v>
      </c>
      <c r="G79">
        <v>1576</v>
      </c>
      <c r="H79">
        <v>386138</v>
      </c>
      <c r="I79">
        <v>1268</v>
      </c>
      <c r="J79">
        <v>1458</v>
      </c>
      <c r="K79">
        <v>1415</v>
      </c>
      <c r="L79" t="s">
        <v>28</v>
      </c>
      <c r="M79" s="41">
        <v>44221</v>
      </c>
      <c r="N79" t="s">
        <v>29</v>
      </c>
      <c r="O79" t="s">
        <v>29</v>
      </c>
      <c r="P79" t="s">
        <v>248</v>
      </c>
      <c r="Q79" s="68">
        <v>1</v>
      </c>
      <c r="R79" s="6" t="s">
        <v>427</v>
      </c>
    </row>
    <row r="80" spans="1:19" ht="12.75" customHeight="1" x14ac:dyDescent="0.45">
      <c r="A80" s="6" t="s">
        <v>12</v>
      </c>
      <c r="B80" t="s">
        <v>251</v>
      </c>
      <c r="C80">
        <v>2005</v>
      </c>
      <c r="D80" s="6">
        <v>2</v>
      </c>
      <c r="E80">
        <v>42235</v>
      </c>
      <c r="F80">
        <v>1845</v>
      </c>
      <c r="G80">
        <v>1613</v>
      </c>
      <c r="H80">
        <v>393487</v>
      </c>
      <c r="I80">
        <v>1826</v>
      </c>
      <c r="J80">
        <v>1487</v>
      </c>
      <c r="K80">
        <v>1444</v>
      </c>
      <c r="L80" t="s">
        <v>28</v>
      </c>
      <c r="M80" s="41">
        <v>44259</v>
      </c>
      <c r="N80" t="s">
        <v>29</v>
      </c>
      <c r="O80" t="s">
        <v>29</v>
      </c>
      <c r="P80" t="s">
        <v>45</v>
      </c>
    </row>
    <row r="81" spans="1:19" ht="12.75" customHeight="1" x14ac:dyDescent="0.45">
      <c r="A81" s="6" t="s">
        <v>5</v>
      </c>
      <c r="B81" t="s">
        <v>388</v>
      </c>
      <c r="C81">
        <v>2011</v>
      </c>
      <c r="D81" s="6">
        <v>4</v>
      </c>
      <c r="E81">
        <v>48494</v>
      </c>
      <c r="F81">
        <v>0</v>
      </c>
      <c r="G81">
        <v>0</v>
      </c>
      <c r="H81">
        <v>23733829</v>
      </c>
      <c r="I81">
        <v>0</v>
      </c>
      <c r="J81">
        <v>0</v>
      </c>
      <c r="K81">
        <v>0</v>
      </c>
      <c r="L81" t="s">
        <v>28</v>
      </c>
      <c r="M81" s="41">
        <v>44265</v>
      </c>
      <c r="N81" t="s">
        <v>29</v>
      </c>
      <c r="O81" t="s">
        <v>29</v>
      </c>
      <c r="P81" t="s">
        <v>41</v>
      </c>
    </row>
    <row r="82" spans="1:19" ht="12.75" customHeight="1" x14ac:dyDescent="0.45">
      <c r="A82" s="6" t="s">
        <v>5</v>
      </c>
      <c r="B82" t="s">
        <v>390</v>
      </c>
      <c r="C82">
        <v>2011</v>
      </c>
      <c r="D82" s="6">
        <v>4</v>
      </c>
      <c r="E82">
        <v>50678</v>
      </c>
      <c r="F82">
        <v>0</v>
      </c>
      <c r="G82">
        <v>0</v>
      </c>
      <c r="H82">
        <v>23745967</v>
      </c>
      <c r="I82">
        <v>0</v>
      </c>
      <c r="J82">
        <v>0</v>
      </c>
      <c r="K82">
        <v>0</v>
      </c>
      <c r="L82" t="s">
        <v>28</v>
      </c>
      <c r="M82" s="41">
        <v>44258</v>
      </c>
      <c r="N82" t="s">
        <v>29</v>
      </c>
      <c r="O82" t="s">
        <v>29</v>
      </c>
      <c r="P82" t="s">
        <v>37</v>
      </c>
    </row>
    <row r="83" spans="1:19" ht="12.75" customHeight="1" x14ac:dyDescent="0.45">
      <c r="A83" s="6" t="s">
        <v>13</v>
      </c>
      <c r="B83" t="s">
        <v>301</v>
      </c>
      <c r="C83">
        <v>2004</v>
      </c>
      <c r="D83" s="6">
        <v>3</v>
      </c>
      <c r="E83">
        <v>50010</v>
      </c>
      <c r="F83">
        <v>1196</v>
      </c>
      <c r="G83">
        <v>1076</v>
      </c>
      <c r="I83">
        <v>0</v>
      </c>
      <c r="J83">
        <v>0</v>
      </c>
      <c r="K83">
        <v>0</v>
      </c>
      <c r="L83" t="s">
        <v>28</v>
      </c>
      <c r="M83" s="41">
        <v>44257</v>
      </c>
      <c r="N83" t="s">
        <v>29</v>
      </c>
      <c r="O83" s="42">
        <v>46478</v>
      </c>
      <c r="P83" t="s">
        <v>103</v>
      </c>
      <c r="Q83" s="68">
        <v>1</v>
      </c>
      <c r="R83" s="6" t="s">
        <v>427</v>
      </c>
    </row>
    <row r="84" spans="1:19" ht="12.75" customHeight="1" x14ac:dyDescent="0.45">
      <c r="A84" s="6" t="s">
        <v>7</v>
      </c>
      <c r="B84" t="s">
        <v>268</v>
      </c>
      <c r="C84">
        <v>2007</v>
      </c>
      <c r="D84" s="6">
        <v>3</v>
      </c>
      <c r="E84">
        <v>48251</v>
      </c>
      <c r="F84">
        <v>1300</v>
      </c>
      <c r="G84">
        <v>1220</v>
      </c>
      <c r="I84">
        <v>0</v>
      </c>
      <c r="J84">
        <v>0</v>
      </c>
      <c r="K84">
        <v>0</v>
      </c>
      <c r="L84" t="s">
        <v>28</v>
      </c>
      <c r="M84" s="41">
        <v>44257</v>
      </c>
      <c r="N84" t="s">
        <v>29</v>
      </c>
      <c r="O84" t="s">
        <v>29</v>
      </c>
      <c r="P84" t="s">
        <v>103</v>
      </c>
      <c r="Q84" s="68">
        <v>1</v>
      </c>
      <c r="R84" s="6" t="s">
        <v>427</v>
      </c>
    </row>
    <row r="85" spans="1:19" ht="12.75" customHeight="1" x14ac:dyDescent="0.45">
      <c r="A85" s="6" t="s">
        <v>5</v>
      </c>
      <c r="B85" t="s">
        <v>30</v>
      </c>
      <c r="C85">
        <v>2011</v>
      </c>
      <c r="D85" s="6">
        <v>2</v>
      </c>
      <c r="E85">
        <v>46919</v>
      </c>
      <c r="F85">
        <v>1573</v>
      </c>
      <c r="G85">
        <v>1446</v>
      </c>
      <c r="H85">
        <v>23723785</v>
      </c>
      <c r="I85">
        <v>1521</v>
      </c>
      <c r="J85">
        <v>1320</v>
      </c>
      <c r="K85">
        <v>0</v>
      </c>
      <c r="L85" t="s">
        <v>28</v>
      </c>
      <c r="M85" s="41">
        <v>44307</v>
      </c>
      <c r="N85" t="s">
        <v>29</v>
      </c>
      <c r="O85" t="s">
        <v>29</v>
      </c>
      <c r="P85" t="s">
        <v>31</v>
      </c>
      <c r="Q85" s="68">
        <v>1</v>
      </c>
      <c r="R85" s="6" t="s">
        <v>4</v>
      </c>
    </row>
    <row r="86" spans="1:19" ht="12.75" customHeight="1" x14ac:dyDescent="0.45">
      <c r="A86" s="6" t="s">
        <v>6</v>
      </c>
      <c r="B86" t="s">
        <v>52</v>
      </c>
      <c r="C86">
        <v>2010</v>
      </c>
      <c r="D86" s="6">
        <v>2</v>
      </c>
      <c r="E86">
        <v>49442</v>
      </c>
      <c r="F86">
        <v>1546</v>
      </c>
      <c r="G86">
        <v>1472</v>
      </c>
      <c r="H86">
        <v>23731559</v>
      </c>
      <c r="I86">
        <v>1430</v>
      </c>
      <c r="J86">
        <v>1230</v>
      </c>
      <c r="K86">
        <v>1221</v>
      </c>
      <c r="L86" t="s">
        <v>28</v>
      </c>
      <c r="M86" s="41">
        <v>44250</v>
      </c>
      <c r="N86" t="s">
        <v>29</v>
      </c>
      <c r="O86" t="s">
        <v>29</v>
      </c>
      <c r="P86" t="s">
        <v>35</v>
      </c>
      <c r="Q86" s="68">
        <v>1</v>
      </c>
      <c r="R86" s="6" t="s">
        <v>4</v>
      </c>
      <c r="S86" s="6" t="s">
        <v>446</v>
      </c>
    </row>
    <row r="87" spans="1:19" ht="12.75" customHeight="1" x14ac:dyDescent="0.45">
      <c r="A87" s="6" t="s">
        <v>13</v>
      </c>
      <c r="B87" t="s">
        <v>297</v>
      </c>
      <c r="C87">
        <v>2004</v>
      </c>
      <c r="D87" s="6">
        <v>4</v>
      </c>
      <c r="E87">
        <v>50253</v>
      </c>
      <c r="F87">
        <v>1213</v>
      </c>
      <c r="G87">
        <v>1170</v>
      </c>
      <c r="H87">
        <v>23734973</v>
      </c>
      <c r="I87">
        <v>1059</v>
      </c>
      <c r="J87">
        <v>0</v>
      </c>
      <c r="K87">
        <v>0</v>
      </c>
      <c r="L87" t="s">
        <v>28</v>
      </c>
      <c r="M87" s="41">
        <v>44307</v>
      </c>
      <c r="N87" t="s">
        <v>29</v>
      </c>
      <c r="O87" t="s">
        <v>29</v>
      </c>
      <c r="P87" t="s">
        <v>31</v>
      </c>
    </row>
    <row r="88" spans="1:19" ht="12.75" customHeight="1" x14ac:dyDescent="0.45">
      <c r="A88" s="6" t="s">
        <v>7</v>
      </c>
      <c r="B88" t="s">
        <v>342</v>
      </c>
      <c r="C88">
        <v>2008</v>
      </c>
      <c r="D88" s="6">
        <v>4</v>
      </c>
      <c r="E88">
        <v>48070</v>
      </c>
      <c r="F88">
        <v>1100</v>
      </c>
      <c r="G88">
        <v>1094</v>
      </c>
      <c r="I88">
        <v>0</v>
      </c>
      <c r="J88">
        <v>0</v>
      </c>
      <c r="K88">
        <v>0</v>
      </c>
      <c r="L88" t="s">
        <v>28</v>
      </c>
      <c r="M88" s="41">
        <v>44307</v>
      </c>
      <c r="N88" t="s">
        <v>29</v>
      </c>
      <c r="O88" t="s">
        <v>29</v>
      </c>
      <c r="P88" t="s">
        <v>31</v>
      </c>
    </row>
    <row r="89" spans="1:19" ht="12.75" customHeight="1" x14ac:dyDescent="0.45">
      <c r="A89" s="6" t="s">
        <v>5</v>
      </c>
      <c r="B89" t="s">
        <v>394</v>
      </c>
      <c r="C89">
        <v>2011</v>
      </c>
      <c r="D89" s="6">
        <v>3</v>
      </c>
      <c r="E89">
        <v>53419</v>
      </c>
      <c r="F89">
        <v>0</v>
      </c>
      <c r="G89">
        <v>1118</v>
      </c>
      <c r="I89">
        <v>0</v>
      </c>
      <c r="J89">
        <v>1240</v>
      </c>
      <c r="K89">
        <v>0</v>
      </c>
      <c r="L89" t="s">
        <v>28</v>
      </c>
      <c r="M89" s="41">
        <v>44340</v>
      </c>
      <c r="N89" t="s">
        <v>29</v>
      </c>
      <c r="O89" t="s">
        <v>29</v>
      </c>
      <c r="P89" t="s">
        <v>35</v>
      </c>
      <c r="Q89" s="68">
        <v>1</v>
      </c>
      <c r="R89" s="6" t="s">
        <v>4</v>
      </c>
    </row>
    <row r="90" spans="1:19" ht="12.75" customHeight="1" x14ac:dyDescent="0.45">
      <c r="A90" s="6" t="s">
        <v>7</v>
      </c>
      <c r="B90" t="s">
        <v>441</v>
      </c>
      <c r="C90">
        <v>2007</v>
      </c>
      <c r="E90">
        <v>53717</v>
      </c>
      <c r="F90">
        <v>0</v>
      </c>
      <c r="G90">
        <v>0</v>
      </c>
      <c r="H90">
        <v>23740159</v>
      </c>
      <c r="I90">
        <v>0</v>
      </c>
      <c r="J90">
        <v>1099</v>
      </c>
      <c r="K90">
        <v>0</v>
      </c>
      <c r="L90" t="s">
        <v>28</v>
      </c>
      <c r="M90" s="41">
        <v>44623</v>
      </c>
      <c r="N90" t="s">
        <v>29</v>
      </c>
      <c r="O90" t="s">
        <v>29</v>
      </c>
      <c r="P90" t="s">
        <v>45</v>
      </c>
      <c r="Q90" s="68">
        <v>1</v>
      </c>
      <c r="R90" s="6" t="s">
        <v>427</v>
      </c>
    </row>
    <row r="91" spans="1:19" ht="12.75" customHeight="1" x14ac:dyDescent="0.45">
      <c r="A91" s="6" t="s">
        <v>7</v>
      </c>
      <c r="B91" t="s">
        <v>363</v>
      </c>
      <c r="C91">
        <v>2007</v>
      </c>
      <c r="D91" s="6">
        <v>4</v>
      </c>
      <c r="E91">
        <v>48489</v>
      </c>
      <c r="F91">
        <v>1071</v>
      </c>
      <c r="G91">
        <v>1226</v>
      </c>
      <c r="H91">
        <v>23740167</v>
      </c>
      <c r="I91">
        <v>0</v>
      </c>
      <c r="J91">
        <v>1136</v>
      </c>
      <c r="K91">
        <v>0</v>
      </c>
      <c r="L91" t="s">
        <v>28</v>
      </c>
      <c r="M91" s="41">
        <v>44258</v>
      </c>
      <c r="N91" t="s">
        <v>29</v>
      </c>
      <c r="O91" t="s">
        <v>29</v>
      </c>
      <c r="P91" t="s">
        <v>37</v>
      </c>
    </row>
    <row r="92" spans="1:19" ht="12.75" customHeight="1" x14ac:dyDescent="0.45">
      <c r="A92" s="6" t="s">
        <v>7</v>
      </c>
      <c r="B92" t="s">
        <v>333</v>
      </c>
      <c r="C92">
        <v>2007</v>
      </c>
      <c r="D92" s="6">
        <v>4</v>
      </c>
      <c r="E92">
        <v>50952</v>
      </c>
      <c r="F92">
        <v>1100</v>
      </c>
      <c r="G92">
        <v>1224</v>
      </c>
      <c r="H92">
        <v>23739037</v>
      </c>
      <c r="I92">
        <v>0</v>
      </c>
      <c r="J92">
        <v>1217</v>
      </c>
      <c r="K92">
        <v>0</v>
      </c>
      <c r="L92" t="s">
        <v>28</v>
      </c>
      <c r="M92" s="41">
        <v>44251</v>
      </c>
      <c r="N92" t="s">
        <v>29</v>
      </c>
      <c r="O92" t="s">
        <v>29</v>
      </c>
      <c r="P92" t="s">
        <v>57</v>
      </c>
    </row>
    <row r="93" spans="1:19" ht="12.75" customHeight="1" x14ac:dyDescent="0.45">
      <c r="A93" s="6" t="s">
        <v>6</v>
      </c>
      <c r="B93" t="s">
        <v>44</v>
      </c>
      <c r="C93">
        <v>2009</v>
      </c>
      <c r="D93" s="6">
        <v>2</v>
      </c>
      <c r="E93">
        <v>46706</v>
      </c>
      <c r="F93">
        <v>1859</v>
      </c>
      <c r="G93">
        <v>1704</v>
      </c>
      <c r="H93">
        <v>23718765</v>
      </c>
      <c r="I93">
        <v>1601</v>
      </c>
      <c r="J93">
        <v>1611</v>
      </c>
      <c r="K93">
        <v>1613</v>
      </c>
      <c r="L93" t="s">
        <v>28</v>
      </c>
      <c r="M93" s="41">
        <v>44259</v>
      </c>
      <c r="N93" t="s">
        <v>29</v>
      </c>
      <c r="O93" t="s">
        <v>29</v>
      </c>
      <c r="P93" t="s">
        <v>45</v>
      </c>
      <c r="Q93" s="68">
        <v>1</v>
      </c>
      <c r="R93" s="6" t="s">
        <v>4</v>
      </c>
      <c r="S93" s="6" t="s">
        <v>446</v>
      </c>
    </row>
    <row r="94" spans="1:19" ht="12.75" customHeight="1" x14ac:dyDescent="0.45">
      <c r="A94" s="6" t="s">
        <v>5</v>
      </c>
      <c r="B94" t="s">
        <v>226</v>
      </c>
      <c r="C94">
        <v>2011</v>
      </c>
      <c r="D94" s="6">
        <v>4</v>
      </c>
      <c r="E94">
        <v>51050</v>
      </c>
      <c r="F94">
        <v>1195</v>
      </c>
      <c r="G94">
        <v>1140</v>
      </c>
      <c r="H94">
        <v>23734981</v>
      </c>
      <c r="I94">
        <v>1161</v>
      </c>
      <c r="J94">
        <v>1189</v>
      </c>
      <c r="K94">
        <v>0</v>
      </c>
      <c r="L94" t="s">
        <v>28</v>
      </c>
      <c r="M94" s="41">
        <v>44259</v>
      </c>
      <c r="N94" t="s">
        <v>29</v>
      </c>
      <c r="O94" t="s">
        <v>29</v>
      </c>
      <c r="P94" t="s">
        <v>45</v>
      </c>
    </row>
    <row r="95" spans="1:19" ht="12.75" customHeight="1" x14ac:dyDescent="0.45">
      <c r="A95" s="6" t="s">
        <v>12</v>
      </c>
      <c r="B95" t="s">
        <v>115</v>
      </c>
      <c r="C95">
        <v>2006</v>
      </c>
      <c r="D95" s="6">
        <v>3</v>
      </c>
      <c r="E95">
        <v>45339</v>
      </c>
      <c r="F95">
        <v>1326</v>
      </c>
      <c r="G95">
        <v>1302</v>
      </c>
      <c r="H95">
        <v>23732962</v>
      </c>
      <c r="I95">
        <v>1229</v>
      </c>
      <c r="J95">
        <v>1327</v>
      </c>
      <c r="K95">
        <v>0</v>
      </c>
      <c r="L95" t="s">
        <v>28</v>
      </c>
      <c r="M95" s="41">
        <v>44250</v>
      </c>
      <c r="N95" t="s">
        <v>29</v>
      </c>
      <c r="O95" t="s">
        <v>29</v>
      </c>
      <c r="P95" t="s">
        <v>35</v>
      </c>
    </row>
    <row r="96" spans="1:19" ht="12.75" customHeight="1" x14ac:dyDescent="0.45">
      <c r="A96" s="6" t="s">
        <v>2</v>
      </c>
      <c r="B96" t="s">
        <v>430</v>
      </c>
      <c r="C96">
        <v>2013</v>
      </c>
      <c r="E96">
        <v>53763</v>
      </c>
      <c r="F96">
        <v>0</v>
      </c>
      <c r="G96">
        <v>0</v>
      </c>
      <c r="I96">
        <v>0</v>
      </c>
      <c r="J96">
        <v>0</v>
      </c>
      <c r="K96">
        <v>0</v>
      </c>
      <c r="L96" t="s">
        <v>28</v>
      </c>
      <c r="M96" s="41">
        <v>44623</v>
      </c>
      <c r="N96" t="s">
        <v>29</v>
      </c>
      <c r="O96" t="s">
        <v>29</v>
      </c>
      <c r="P96" t="s">
        <v>45</v>
      </c>
      <c r="Q96" s="68">
        <v>1</v>
      </c>
      <c r="R96" s="6" t="s">
        <v>427</v>
      </c>
    </row>
    <row r="97" spans="1:18" ht="12.75" customHeight="1" x14ac:dyDescent="0.45">
      <c r="A97" s="6" t="s">
        <v>5</v>
      </c>
      <c r="B97" t="s">
        <v>122</v>
      </c>
      <c r="C97">
        <v>2012</v>
      </c>
      <c r="D97" s="6">
        <v>4</v>
      </c>
      <c r="E97">
        <v>51541</v>
      </c>
      <c r="F97">
        <v>1100</v>
      </c>
      <c r="G97">
        <v>1077</v>
      </c>
      <c r="I97">
        <v>0</v>
      </c>
      <c r="J97">
        <v>0</v>
      </c>
      <c r="K97">
        <v>0</v>
      </c>
      <c r="L97" t="s">
        <v>28</v>
      </c>
      <c r="M97" s="41">
        <v>44258</v>
      </c>
      <c r="N97" t="s">
        <v>29</v>
      </c>
      <c r="O97" t="s">
        <v>29</v>
      </c>
      <c r="P97" t="s">
        <v>37</v>
      </c>
    </row>
    <row r="98" spans="1:18" ht="12.75" customHeight="1" x14ac:dyDescent="0.45">
      <c r="A98" s="6" t="s">
        <v>12</v>
      </c>
      <c r="B98" t="s">
        <v>112</v>
      </c>
      <c r="C98">
        <v>2005</v>
      </c>
      <c r="D98" s="6">
        <v>3</v>
      </c>
      <c r="E98">
        <v>46278</v>
      </c>
      <c r="F98">
        <v>1285</v>
      </c>
      <c r="G98">
        <v>1497</v>
      </c>
      <c r="H98">
        <v>23714115</v>
      </c>
      <c r="I98">
        <v>0</v>
      </c>
      <c r="J98">
        <v>1497</v>
      </c>
      <c r="K98">
        <v>0</v>
      </c>
      <c r="L98" t="s">
        <v>28</v>
      </c>
      <c r="M98" s="41">
        <v>44256</v>
      </c>
      <c r="N98" t="s">
        <v>29</v>
      </c>
      <c r="O98" t="s">
        <v>29</v>
      </c>
      <c r="P98" t="s">
        <v>33</v>
      </c>
    </row>
    <row r="99" spans="1:18" ht="12.75" customHeight="1" x14ac:dyDescent="0.45">
      <c r="A99" s="6" t="s">
        <v>12</v>
      </c>
      <c r="B99" t="s">
        <v>252</v>
      </c>
      <c r="C99">
        <v>2005</v>
      </c>
      <c r="D99" s="6">
        <v>2</v>
      </c>
      <c r="E99">
        <v>47694</v>
      </c>
      <c r="F99">
        <v>1778</v>
      </c>
      <c r="G99">
        <v>1703</v>
      </c>
      <c r="H99">
        <v>23717645</v>
      </c>
      <c r="I99">
        <v>1737</v>
      </c>
      <c r="J99">
        <v>1566</v>
      </c>
      <c r="K99">
        <v>1882</v>
      </c>
      <c r="L99" t="s">
        <v>28</v>
      </c>
      <c r="M99" s="41">
        <v>44258</v>
      </c>
      <c r="N99" t="s">
        <v>29</v>
      </c>
      <c r="O99" t="s">
        <v>29</v>
      </c>
      <c r="P99" t="s">
        <v>37</v>
      </c>
      <c r="Q99" s="68">
        <v>1</v>
      </c>
      <c r="R99" s="6" t="s">
        <v>427</v>
      </c>
    </row>
    <row r="100" spans="1:18" ht="12.75" customHeight="1" x14ac:dyDescent="0.45">
      <c r="A100" s="6" t="s">
        <v>7</v>
      </c>
      <c r="B100" t="s">
        <v>278</v>
      </c>
      <c r="C100">
        <v>2007</v>
      </c>
      <c r="D100" s="6">
        <v>3</v>
      </c>
      <c r="E100">
        <v>47783</v>
      </c>
      <c r="F100">
        <v>1263</v>
      </c>
      <c r="G100">
        <v>1195</v>
      </c>
      <c r="H100">
        <v>23725508</v>
      </c>
      <c r="I100">
        <v>0</v>
      </c>
      <c r="J100">
        <v>1229</v>
      </c>
      <c r="K100">
        <v>0</v>
      </c>
      <c r="L100" t="s">
        <v>28</v>
      </c>
      <c r="M100" s="41">
        <v>44265</v>
      </c>
      <c r="N100" t="s">
        <v>29</v>
      </c>
      <c r="O100" t="s">
        <v>29</v>
      </c>
      <c r="P100" t="s">
        <v>61</v>
      </c>
    </row>
    <row r="101" spans="1:18" ht="12.75" customHeight="1" x14ac:dyDescent="0.45">
      <c r="A101" s="6" t="s">
        <v>13</v>
      </c>
      <c r="B101" t="s">
        <v>305</v>
      </c>
      <c r="C101">
        <v>2003</v>
      </c>
      <c r="D101" s="6">
        <v>4</v>
      </c>
      <c r="E101">
        <v>47782</v>
      </c>
      <c r="F101">
        <v>1177</v>
      </c>
      <c r="G101">
        <v>1184</v>
      </c>
      <c r="H101">
        <v>23724471</v>
      </c>
      <c r="I101">
        <v>0</v>
      </c>
      <c r="J101">
        <v>1161</v>
      </c>
      <c r="K101">
        <v>0</v>
      </c>
      <c r="L101" t="s">
        <v>28</v>
      </c>
      <c r="M101" s="41">
        <v>44265</v>
      </c>
      <c r="N101" t="s">
        <v>29</v>
      </c>
      <c r="O101" t="s">
        <v>29</v>
      </c>
      <c r="P101" t="s">
        <v>61</v>
      </c>
    </row>
    <row r="102" spans="1:18" ht="12.75" customHeight="1" x14ac:dyDescent="0.45">
      <c r="A102" s="6" t="s">
        <v>13</v>
      </c>
      <c r="B102" t="s">
        <v>256</v>
      </c>
      <c r="C102">
        <v>2004</v>
      </c>
      <c r="D102" s="6">
        <v>2</v>
      </c>
      <c r="E102">
        <v>41490</v>
      </c>
      <c r="F102">
        <v>1515</v>
      </c>
      <c r="G102">
        <v>1434</v>
      </c>
      <c r="H102">
        <v>383490</v>
      </c>
      <c r="I102">
        <v>1529</v>
      </c>
      <c r="J102">
        <v>1393</v>
      </c>
      <c r="K102">
        <v>1489</v>
      </c>
      <c r="L102" t="s">
        <v>28</v>
      </c>
      <c r="M102" s="41">
        <v>44258</v>
      </c>
      <c r="N102" t="s">
        <v>29</v>
      </c>
      <c r="O102" t="s">
        <v>29</v>
      </c>
      <c r="P102" t="s">
        <v>37</v>
      </c>
    </row>
    <row r="103" spans="1:18" ht="12.75" customHeight="1" x14ac:dyDescent="0.45">
      <c r="A103" s="6" t="s">
        <v>7</v>
      </c>
      <c r="B103" t="s">
        <v>318</v>
      </c>
      <c r="C103">
        <v>2008</v>
      </c>
      <c r="D103" s="6">
        <v>4</v>
      </c>
      <c r="E103">
        <v>39206</v>
      </c>
      <c r="F103">
        <v>1116</v>
      </c>
      <c r="G103">
        <v>1155</v>
      </c>
      <c r="H103">
        <v>23712406</v>
      </c>
      <c r="I103">
        <v>0</v>
      </c>
      <c r="J103">
        <v>0</v>
      </c>
      <c r="K103">
        <v>0</v>
      </c>
      <c r="L103" t="s">
        <v>28</v>
      </c>
      <c r="M103" s="41">
        <v>44256</v>
      </c>
      <c r="N103" t="s">
        <v>29</v>
      </c>
      <c r="O103" t="s">
        <v>29</v>
      </c>
      <c r="P103" t="s">
        <v>67</v>
      </c>
    </row>
    <row r="104" spans="1:18" ht="12.75" customHeight="1" x14ac:dyDescent="0.45">
      <c r="A104" s="6" t="s">
        <v>13</v>
      </c>
      <c r="B104" t="s">
        <v>322</v>
      </c>
      <c r="C104">
        <v>2004</v>
      </c>
      <c r="D104" s="6">
        <v>3</v>
      </c>
      <c r="E104">
        <v>37397</v>
      </c>
      <c r="F104">
        <v>1110</v>
      </c>
      <c r="G104">
        <v>1245</v>
      </c>
      <c r="H104">
        <v>368563</v>
      </c>
      <c r="I104">
        <v>0</v>
      </c>
      <c r="J104">
        <v>1363</v>
      </c>
      <c r="K104">
        <v>0</v>
      </c>
      <c r="L104" t="s">
        <v>28</v>
      </c>
      <c r="M104" s="41">
        <v>44256</v>
      </c>
      <c r="N104" t="s">
        <v>29</v>
      </c>
      <c r="O104" t="s">
        <v>29</v>
      </c>
      <c r="P104" t="s">
        <v>67</v>
      </c>
    </row>
    <row r="105" spans="1:18" ht="12.75" customHeight="1" x14ac:dyDescent="0.45">
      <c r="A105" s="6" t="s">
        <v>7</v>
      </c>
      <c r="B105" t="s">
        <v>344</v>
      </c>
      <c r="C105">
        <v>2008</v>
      </c>
      <c r="D105" s="6">
        <v>4</v>
      </c>
      <c r="E105">
        <v>44976</v>
      </c>
      <c r="F105">
        <v>1100</v>
      </c>
      <c r="G105">
        <v>1037</v>
      </c>
      <c r="H105">
        <v>23712414</v>
      </c>
      <c r="I105">
        <v>0</v>
      </c>
      <c r="J105">
        <v>0</v>
      </c>
      <c r="K105">
        <v>0</v>
      </c>
      <c r="L105" t="s">
        <v>28</v>
      </c>
      <c r="M105" s="41">
        <v>44258</v>
      </c>
      <c r="N105" t="s">
        <v>29</v>
      </c>
      <c r="O105" t="s">
        <v>29</v>
      </c>
      <c r="P105" t="s">
        <v>37</v>
      </c>
    </row>
    <row r="106" spans="1:18" ht="12.75" customHeight="1" x14ac:dyDescent="0.45">
      <c r="A106" s="6" t="s">
        <v>6</v>
      </c>
      <c r="B106" t="s">
        <v>350</v>
      </c>
      <c r="C106">
        <v>2009</v>
      </c>
      <c r="D106" s="6">
        <v>4</v>
      </c>
      <c r="E106">
        <v>51787</v>
      </c>
      <c r="F106">
        <v>1096</v>
      </c>
      <c r="G106">
        <v>1074</v>
      </c>
      <c r="I106">
        <v>0</v>
      </c>
      <c r="J106">
        <v>0</v>
      </c>
      <c r="K106">
        <v>0</v>
      </c>
      <c r="L106" t="s">
        <v>28</v>
      </c>
      <c r="M106" s="41">
        <v>44228</v>
      </c>
      <c r="N106" t="s">
        <v>29</v>
      </c>
      <c r="O106" t="s">
        <v>29</v>
      </c>
      <c r="P106" t="s">
        <v>286</v>
      </c>
    </row>
    <row r="107" spans="1:18" ht="12.75" customHeight="1" x14ac:dyDescent="0.45">
      <c r="A107" s="6" t="s">
        <v>7</v>
      </c>
      <c r="B107" t="s">
        <v>391</v>
      </c>
      <c r="C107">
        <v>2007</v>
      </c>
      <c r="D107" s="6">
        <v>4</v>
      </c>
      <c r="E107">
        <v>51114</v>
      </c>
      <c r="F107">
        <v>0</v>
      </c>
      <c r="G107">
        <v>1100</v>
      </c>
      <c r="I107">
        <v>0</v>
      </c>
      <c r="J107">
        <v>0</v>
      </c>
      <c r="K107">
        <v>0</v>
      </c>
      <c r="L107" t="s">
        <v>28</v>
      </c>
      <c r="M107" s="41">
        <v>44259</v>
      </c>
      <c r="N107" t="s">
        <v>29</v>
      </c>
      <c r="O107" t="s">
        <v>29</v>
      </c>
      <c r="P107" t="s">
        <v>45</v>
      </c>
    </row>
    <row r="108" spans="1:18" ht="12.75" customHeight="1" x14ac:dyDescent="0.45">
      <c r="A108" s="6" t="s">
        <v>12</v>
      </c>
      <c r="B108" t="s">
        <v>259</v>
      </c>
      <c r="C108">
        <v>2006</v>
      </c>
      <c r="D108" s="6">
        <v>3</v>
      </c>
      <c r="E108">
        <v>43985</v>
      </c>
      <c r="F108">
        <v>1425</v>
      </c>
      <c r="G108">
        <v>1422</v>
      </c>
      <c r="H108">
        <v>23712422</v>
      </c>
      <c r="I108">
        <v>1195</v>
      </c>
      <c r="J108">
        <v>1246</v>
      </c>
      <c r="K108">
        <v>0</v>
      </c>
      <c r="L108" t="s">
        <v>28</v>
      </c>
      <c r="M108" s="41">
        <v>44256</v>
      </c>
      <c r="N108" t="s">
        <v>29</v>
      </c>
      <c r="O108" t="s">
        <v>29</v>
      </c>
      <c r="P108" t="s">
        <v>67</v>
      </c>
    </row>
    <row r="109" spans="1:18" ht="12.75" customHeight="1" x14ac:dyDescent="0.45">
      <c r="A109" s="6" t="s">
        <v>7</v>
      </c>
      <c r="B109" t="s">
        <v>311</v>
      </c>
      <c r="C109">
        <v>2007</v>
      </c>
      <c r="D109" s="6">
        <v>3</v>
      </c>
      <c r="E109">
        <v>50860</v>
      </c>
      <c r="F109">
        <v>1141</v>
      </c>
      <c r="G109">
        <v>1265</v>
      </c>
      <c r="H109">
        <v>23732750</v>
      </c>
      <c r="I109">
        <v>0</v>
      </c>
      <c r="J109">
        <v>1151</v>
      </c>
      <c r="K109">
        <v>0</v>
      </c>
      <c r="L109" t="s">
        <v>28</v>
      </c>
      <c r="M109" s="41">
        <v>44263</v>
      </c>
      <c r="N109" t="s">
        <v>29</v>
      </c>
      <c r="O109" t="s">
        <v>29</v>
      </c>
      <c r="P109" t="s">
        <v>51</v>
      </c>
    </row>
    <row r="110" spans="1:18" ht="12.75" customHeight="1" x14ac:dyDescent="0.45">
      <c r="A110" s="6" t="s">
        <v>5</v>
      </c>
      <c r="B110" t="s">
        <v>392</v>
      </c>
      <c r="C110">
        <v>2011</v>
      </c>
      <c r="D110" s="6">
        <v>4</v>
      </c>
      <c r="E110">
        <v>51747</v>
      </c>
      <c r="F110">
        <v>0</v>
      </c>
      <c r="G110">
        <v>0</v>
      </c>
      <c r="I110">
        <v>0</v>
      </c>
      <c r="J110">
        <v>0</v>
      </c>
      <c r="K110">
        <v>0</v>
      </c>
      <c r="L110" t="s">
        <v>28</v>
      </c>
      <c r="M110" s="41">
        <v>44258</v>
      </c>
      <c r="N110" t="s">
        <v>29</v>
      </c>
      <c r="O110" t="s">
        <v>29</v>
      </c>
      <c r="P110" t="s">
        <v>37</v>
      </c>
    </row>
    <row r="111" spans="1:18" ht="12.75" customHeight="1" x14ac:dyDescent="0.45">
      <c r="A111" s="6" t="s">
        <v>12</v>
      </c>
      <c r="B111" t="s">
        <v>365</v>
      </c>
      <c r="C111">
        <v>2006</v>
      </c>
      <c r="D111" s="6">
        <v>4</v>
      </c>
      <c r="E111">
        <v>47795</v>
      </c>
      <c r="F111">
        <v>1068</v>
      </c>
      <c r="G111">
        <v>0</v>
      </c>
      <c r="H111">
        <v>23739797</v>
      </c>
      <c r="I111">
        <v>0</v>
      </c>
      <c r="J111">
        <v>0</v>
      </c>
      <c r="K111">
        <v>0</v>
      </c>
      <c r="L111" t="s">
        <v>28</v>
      </c>
      <c r="M111" s="41">
        <v>44251</v>
      </c>
      <c r="N111" t="s">
        <v>29</v>
      </c>
      <c r="O111" t="s">
        <v>29</v>
      </c>
      <c r="P111" t="s">
        <v>57</v>
      </c>
    </row>
    <row r="112" spans="1:18" ht="12.75" customHeight="1" x14ac:dyDescent="0.45">
      <c r="A112" s="6" t="s">
        <v>13</v>
      </c>
      <c r="B112" t="s">
        <v>267</v>
      </c>
      <c r="C112">
        <v>2004</v>
      </c>
      <c r="D112" s="6">
        <v>3</v>
      </c>
      <c r="E112">
        <v>40806</v>
      </c>
      <c r="F112">
        <v>1308</v>
      </c>
      <c r="G112">
        <v>1362</v>
      </c>
      <c r="H112">
        <v>23713488</v>
      </c>
      <c r="I112">
        <v>1112</v>
      </c>
      <c r="J112">
        <v>0</v>
      </c>
      <c r="K112">
        <v>0</v>
      </c>
      <c r="L112" t="s">
        <v>28</v>
      </c>
      <c r="M112" s="41">
        <v>44265</v>
      </c>
      <c r="N112" t="s">
        <v>29</v>
      </c>
      <c r="O112" t="s">
        <v>29</v>
      </c>
      <c r="P112" t="s">
        <v>61</v>
      </c>
    </row>
    <row r="113" spans="1:18" ht="12.75" customHeight="1" x14ac:dyDescent="0.45">
      <c r="A113" s="6" t="s">
        <v>7</v>
      </c>
      <c r="B113" t="s">
        <v>295</v>
      </c>
      <c r="C113">
        <v>2008</v>
      </c>
      <c r="D113" s="6">
        <v>3</v>
      </c>
      <c r="E113">
        <v>46134</v>
      </c>
      <c r="F113">
        <v>1216</v>
      </c>
      <c r="G113">
        <v>1098</v>
      </c>
      <c r="H113">
        <v>23714956</v>
      </c>
      <c r="I113">
        <v>0</v>
      </c>
      <c r="J113">
        <v>0</v>
      </c>
      <c r="K113">
        <v>0</v>
      </c>
      <c r="L113" t="s">
        <v>28</v>
      </c>
      <c r="M113" s="41">
        <v>44258</v>
      </c>
      <c r="N113" t="s">
        <v>29</v>
      </c>
      <c r="O113" t="s">
        <v>29</v>
      </c>
      <c r="P113" t="s">
        <v>37</v>
      </c>
    </row>
    <row r="114" spans="1:18" ht="12.75" customHeight="1" x14ac:dyDescent="0.45">
      <c r="A114" s="6" t="s">
        <v>7</v>
      </c>
      <c r="B114" t="s">
        <v>389</v>
      </c>
      <c r="C114">
        <v>2008</v>
      </c>
      <c r="D114" s="6">
        <v>4</v>
      </c>
      <c r="E114">
        <v>48640</v>
      </c>
      <c r="F114">
        <v>0</v>
      </c>
      <c r="G114">
        <v>1037</v>
      </c>
      <c r="I114">
        <v>0</v>
      </c>
      <c r="J114">
        <v>0</v>
      </c>
      <c r="K114">
        <v>0</v>
      </c>
      <c r="L114" t="s">
        <v>28</v>
      </c>
      <c r="M114" s="41">
        <v>44250</v>
      </c>
      <c r="N114" t="s">
        <v>29</v>
      </c>
      <c r="O114" t="s">
        <v>29</v>
      </c>
      <c r="P114" t="s">
        <v>35</v>
      </c>
      <c r="Q114" s="68">
        <v>1</v>
      </c>
      <c r="R114" s="6" t="s">
        <v>406</v>
      </c>
    </row>
    <row r="115" spans="1:18" ht="12.75" customHeight="1" x14ac:dyDescent="0.45">
      <c r="A115" s="6" t="s">
        <v>7</v>
      </c>
      <c r="B115" t="s">
        <v>398</v>
      </c>
      <c r="C115">
        <v>2007</v>
      </c>
      <c r="D115" s="6">
        <v>4</v>
      </c>
      <c r="E115">
        <v>53735</v>
      </c>
      <c r="F115">
        <v>0</v>
      </c>
      <c r="G115">
        <v>0</v>
      </c>
      <c r="I115">
        <v>0</v>
      </c>
      <c r="J115">
        <v>0</v>
      </c>
      <c r="K115">
        <v>0</v>
      </c>
      <c r="L115" t="s">
        <v>28</v>
      </c>
      <c r="M115" s="41">
        <v>44468</v>
      </c>
      <c r="N115" t="s">
        <v>29</v>
      </c>
      <c r="O115" t="s">
        <v>29</v>
      </c>
      <c r="P115" t="s">
        <v>33</v>
      </c>
    </row>
    <row r="116" spans="1:18" ht="12.75" customHeight="1" x14ac:dyDescent="0.45">
      <c r="A116" s="6" t="s">
        <v>13</v>
      </c>
      <c r="B116" t="s">
        <v>374</v>
      </c>
      <c r="C116">
        <v>2004</v>
      </c>
      <c r="D116" s="6">
        <v>4</v>
      </c>
      <c r="E116">
        <v>48060</v>
      </c>
      <c r="F116">
        <v>1028</v>
      </c>
      <c r="G116">
        <v>1121</v>
      </c>
      <c r="H116">
        <v>23739088</v>
      </c>
      <c r="I116">
        <v>0</v>
      </c>
      <c r="J116">
        <v>0</v>
      </c>
      <c r="K116">
        <v>0</v>
      </c>
      <c r="L116" t="s">
        <v>28</v>
      </c>
      <c r="M116" s="41">
        <v>44251</v>
      </c>
      <c r="N116" t="s">
        <v>29</v>
      </c>
      <c r="O116" t="s">
        <v>29</v>
      </c>
      <c r="P116" t="s">
        <v>57</v>
      </c>
    </row>
    <row r="117" spans="1:18" ht="12.75" customHeight="1" x14ac:dyDescent="0.45">
      <c r="A117" s="6" t="s">
        <v>12</v>
      </c>
      <c r="B117" t="s">
        <v>266</v>
      </c>
      <c r="C117">
        <v>2005</v>
      </c>
      <c r="D117" s="6">
        <v>3</v>
      </c>
      <c r="E117">
        <v>41754</v>
      </c>
      <c r="F117">
        <v>1323</v>
      </c>
      <c r="G117">
        <v>1259</v>
      </c>
      <c r="H117">
        <v>23732121</v>
      </c>
      <c r="I117">
        <v>1381</v>
      </c>
      <c r="J117">
        <v>1338</v>
      </c>
      <c r="K117">
        <v>1375</v>
      </c>
      <c r="L117" t="s">
        <v>28</v>
      </c>
      <c r="M117" s="41">
        <v>44259</v>
      </c>
      <c r="N117" t="s">
        <v>29</v>
      </c>
      <c r="O117" t="s">
        <v>29</v>
      </c>
      <c r="P117" t="s">
        <v>45</v>
      </c>
    </row>
    <row r="118" spans="1:18" ht="12.75" customHeight="1" x14ac:dyDescent="0.45">
      <c r="A118" s="6" t="s">
        <v>12</v>
      </c>
      <c r="B118" t="s">
        <v>380</v>
      </c>
      <c r="C118">
        <v>2006</v>
      </c>
      <c r="D118" s="6">
        <v>3</v>
      </c>
      <c r="E118">
        <v>46456</v>
      </c>
      <c r="F118">
        <v>1001</v>
      </c>
      <c r="G118">
        <v>1199</v>
      </c>
      <c r="H118">
        <v>23711469</v>
      </c>
      <c r="I118">
        <v>0</v>
      </c>
      <c r="J118">
        <v>1215</v>
      </c>
      <c r="K118">
        <v>0</v>
      </c>
      <c r="L118" t="s">
        <v>28</v>
      </c>
      <c r="M118" s="41">
        <v>44263</v>
      </c>
      <c r="N118" t="s">
        <v>29</v>
      </c>
      <c r="O118" t="s">
        <v>29</v>
      </c>
      <c r="P118" t="s">
        <v>51</v>
      </c>
    </row>
    <row r="119" spans="1:18" ht="12.75" customHeight="1" x14ac:dyDescent="0.45">
      <c r="A119" s="6" t="s">
        <v>12</v>
      </c>
      <c r="B119" t="s">
        <v>293</v>
      </c>
      <c r="C119">
        <v>2005</v>
      </c>
      <c r="D119" s="6">
        <v>3</v>
      </c>
      <c r="E119">
        <v>42088</v>
      </c>
      <c r="F119">
        <v>1219</v>
      </c>
      <c r="G119">
        <v>1373</v>
      </c>
      <c r="H119">
        <v>397725</v>
      </c>
      <c r="I119">
        <v>0</v>
      </c>
      <c r="J119">
        <v>1228</v>
      </c>
      <c r="K119">
        <v>1171</v>
      </c>
      <c r="L119" t="s">
        <v>28</v>
      </c>
      <c r="M119" s="41">
        <v>44258</v>
      </c>
      <c r="N119" t="s">
        <v>29</v>
      </c>
      <c r="O119" t="s">
        <v>29</v>
      </c>
      <c r="P119" t="s">
        <v>37</v>
      </c>
      <c r="Q119" s="68">
        <v>1</v>
      </c>
      <c r="R119" s="6" t="s">
        <v>427</v>
      </c>
    </row>
    <row r="120" spans="1:18" ht="12.75" customHeight="1" x14ac:dyDescent="0.45">
      <c r="A120" s="6" t="s">
        <v>12</v>
      </c>
      <c r="B120" t="s">
        <v>74</v>
      </c>
      <c r="C120">
        <v>2005</v>
      </c>
      <c r="D120" s="6" t="s">
        <v>75</v>
      </c>
      <c r="E120">
        <v>38556</v>
      </c>
      <c r="F120">
        <v>1999</v>
      </c>
      <c r="G120">
        <v>1839</v>
      </c>
      <c r="H120">
        <v>376183</v>
      </c>
      <c r="I120">
        <v>1972</v>
      </c>
      <c r="J120">
        <v>1647</v>
      </c>
      <c r="K120">
        <v>1817</v>
      </c>
      <c r="L120" t="s">
        <v>28</v>
      </c>
      <c r="M120" s="41">
        <v>44256</v>
      </c>
      <c r="N120" t="s">
        <v>29</v>
      </c>
      <c r="O120" t="s">
        <v>29</v>
      </c>
      <c r="P120" t="s">
        <v>67</v>
      </c>
      <c r="Q120" s="68">
        <v>1</v>
      </c>
      <c r="R120" s="6" t="s">
        <v>4</v>
      </c>
    </row>
    <row r="121" spans="1:18" ht="12.75" customHeight="1" x14ac:dyDescent="0.45">
      <c r="A121" s="6" t="s">
        <v>5</v>
      </c>
      <c r="B121" t="s">
        <v>290</v>
      </c>
      <c r="C121">
        <v>2012</v>
      </c>
      <c r="D121" s="6">
        <v>4</v>
      </c>
      <c r="E121">
        <v>53051</v>
      </c>
      <c r="F121">
        <v>1236</v>
      </c>
      <c r="G121">
        <v>0</v>
      </c>
      <c r="I121">
        <v>0</v>
      </c>
      <c r="J121">
        <v>0</v>
      </c>
      <c r="K121">
        <v>0</v>
      </c>
      <c r="L121" t="s">
        <v>28</v>
      </c>
      <c r="M121" s="41">
        <v>44259</v>
      </c>
      <c r="N121" t="s">
        <v>29</v>
      </c>
      <c r="O121" t="s">
        <v>29</v>
      </c>
      <c r="P121" t="s">
        <v>45</v>
      </c>
    </row>
    <row r="122" spans="1:18" ht="12.75" customHeight="1" x14ac:dyDescent="0.45">
      <c r="A122" s="6" t="s">
        <v>12</v>
      </c>
      <c r="B122" t="s">
        <v>284</v>
      </c>
      <c r="C122">
        <v>2005</v>
      </c>
      <c r="D122" s="6">
        <v>3</v>
      </c>
      <c r="E122">
        <v>43717</v>
      </c>
      <c r="F122">
        <v>1250</v>
      </c>
      <c r="G122">
        <v>1112</v>
      </c>
      <c r="H122">
        <v>393070</v>
      </c>
      <c r="I122">
        <v>0</v>
      </c>
      <c r="J122">
        <v>0</v>
      </c>
      <c r="K122">
        <v>0</v>
      </c>
      <c r="L122" t="s">
        <v>28</v>
      </c>
      <c r="M122" s="41">
        <v>44257</v>
      </c>
      <c r="N122" t="s">
        <v>29</v>
      </c>
      <c r="O122" t="s">
        <v>29</v>
      </c>
      <c r="P122" t="s">
        <v>37</v>
      </c>
    </row>
    <row r="123" spans="1:18" ht="12.75" customHeight="1" x14ac:dyDescent="0.45">
      <c r="A123" s="6" t="s">
        <v>5</v>
      </c>
      <c r="B123" t="s">
        <v>321</v>
      </c>
      <c r="C123">
        <v>2011</v>
      </c>
      <c r="D123" s="6">
        <v>4</v>
      </c>
      <c r="E123">
        <v>51034</v>
      </c>
      <c r="F123">
        <v>1112</v>
      </c>
      <c r="G123">
        <v>1052</v>
      </c>
      <c r="I123">
        <v>0</v>
      </c>
      <c r="J123">
        <v>0</v>
      </c>
      <c r="K123">
        <v>0</v>
      </c>
      <c r="L123" t="s">
        <v>28</v>
      </c>
      <c r="M123" s="41">
        <v>44258</v>
      </c>
      <c r="N123" t="s">
        <v>29</v>
      </c>
      <c r="O123" t="s">
        <v>29</v>
      </c>
      <c r="P123" t="s">
        <v>37</v>
      </c>
    </row>
    <row r="124" spans="1:18" ht="12.75" customHeight="1" x14ac:dyDescent="0.45">
      <c r="A124" s="6" t="s">
        <v>7</v>
      </c>
      <c r="B124" t="s">
        <v>230</v>
      </c>
      <c r="C124">
        <v>2008</v>
      </c>
      <c r="D124" s="6">
        <v>4</v>
      </c>
      <c r="E124">
        <v>49404</v>
      </c>
      <c r="F124">
        <v>1189</v>
      </c>
      <c r="G124">
        <v>1129</v>
      </c>
      <c r="H124">
        <v>23732601</v>
      </c>
      <c r="I124">
        <v>0</v>
      </c>
      <c r="J124">
        <v>1101</v>
      </c>
      <c r="K124">
        <v>0</v>
      </c>
      <c r="L124" t="s">
        <v>28</v>
      </c>
      <c r="M124" s="41">
        <v>44259</v>
      </c>
      <c r="N124" t="s">
        <v>29</v>
      </c>
      <c r="O124" t="s">
        <v>29</v>
      </c>
      <c r="P124" t="s">
        <v>45</v>
      </c>
    </row>
    <row r="125" spans="1:18" ht="12.75" customHeight="1" x14ac:dyDescent="0.45">
      <c r="A125" s="6" t="s">
        <v>7</v>
      </c>
      <c r="B125" t="s">
        <v>319</v>
      </c>
      <c r="C125">
        <v>2008</v>
      </c>
      <c r="D125" s="6">
        <v>3</v>
      </c>
      <c r="E125">
        <v>47812</v>
      </c>
      <c r="F125">
        <v>1113</v>
      </c>
      <c r="G125">
        <v>1067</v>
      </c>
      <c r="H125">
        <v>23716207</v>
      </c>
      <c r="I125">
        <v>0</v>
      </c>
      <c r="J125">
        <v>0</v>
      </c>
      <c r="K125">
        <v>0</v>
      </c>
      <c r="L125" t="s">
        <v>28</v>
      </c>
      <c r="M125" s="41">
        <v>44258</v>
      </c>
      <c r="N125" t="s">
        <v>29</v>
      </c>
      <c r="O125" t="s">
        <v>29</v>
      </c>
      <c r="P125" t="s">
        <v>37</v>
      </c>
    </row>
    <row r="126" spans="1:18" ht="12.75" customHeight="1" x14ac:dyDescent="0.45">
      <c r="A126" s="6" t="s">
        <v>6</v>
      </c>
      <c r="B126" t="s">
        <v>292</v>
      </c>
      <c r="C126">
        <v>2009</v>
      </c>
      <c r="D126" s="6">
        <v>3</v>
      </c>
      <c r="E126">
        <v>50030</v>
      </c>
      <c r="F126">
        <v>1221</v>
      </c>
      <c r="G126">
        <v>1264</v>
      </c>
      <c r="H126">
        <v>23733810</v>
      </c>
      <c r="I126">
        <v>1087</v>
      </c>
      <c r="J126">
        <v>1229</v>
      </c>
      <c r="K126">
        <v>1082</v>
      </c>
      <c r="L126" t="s">
        <v>28</v>
      </c>
      <c r="M126" s="41">
        <v>44265</v>
      </c>
      <c r="N126" t="s">
        <v>29</v>
      </c>
      <c r="O126" t="s">
        <v>29</v>
      </c>
      <c r="P126" t="s">
        <v>41</v>
      </c>
      <c r="Q126" s="68">
        <v>1</v>
      </c>
      <c r="R126" s="6" t="s">
        <v>427</v>
      </c>
    </row>
    <row r="127" spans="1:18" ht="12.75" customHeight="1" x14ac:dyDescent="0.45">
      <c r="A127" s="6" t="s">
        <v>5</v>
      </c>
      <c r="B127" t="s">
        <v>359</v>
      </c>
      <c r="C127">
        <v>2011</v>
      </c>
      <c r="D127" s="6">
        <v>4</v>
      </c>
      <c r="E127">
        <v>51054</v>
      </c>
      <c r="F127">
        <v>1076</v>
      </c>
      <c r="G127">
        <v>1086</v>
      </c>
      <c r="I127">
        <v>0</v>
      </c>
      <c r="J127">
        <v>0</v>
      </c>
      <c r="K127">
        <v>0</v>
      </c>
      <c r="L127" t="s">
        <v>28</v>
      </c>
      <c r="M127" s="41">
        <v>44257</v>
      </c>
      <c r="N127" t="s">
        <v>29</v>
      </c>
      <c r="O127" t="s">
        <v>29</v>
      </c>
      <c r="P127" t="s">
        <v>103</v>
      </c>
    </row>
    <row r="128" spans="1:18" ht="12.75" customHeight="1" x14ac:dyDescent="0.45">
      <c r="A128" s="6" t="s">
        <v>13</v>
      </c>
      <c r="B128" t="s">
        <v>277</v>
      </c>
      <c r="C128">
        <v>2004</v>
      </c>
      <c r="D128" s="6">
        <v>3</v>
      </c>
      <c r="E128">
        <v>51213</v>
      </c>
      <c r="F128">
        <v>1271</v>
      </c>
      <c r="G128">
        <v>1330</v>
      </c>
      <c r="H128">
        <v>23740744</v>
      </c>
      <c r="I128">
        <v>0</v>
      </c>
      <c r="J128">
        <v>1564</v>
      </c>
      <c r="K128">
        <v>0</v>
      </c>
      <c r="L128" t="s">
        <v>28</v>
      </c>
      <c r="M128" s="41">
        <v>44263</v>
      </c>
      <c r="N128" t="s">
        <v>29</v>
      </c>
      <c r="O128" t="s">
        <v>29</v>
      </c>
      <c r="P128" t="s">
        <v>51</v>
      </c>
    </row>
    <row r="129" spans="1:19" ht="12.75" customHeight="1" x14ac:dyDescent="0.45">
      <c r="A129" s="6" t="s">
        <v>7</v>
      </c>
      <c r="B129" t="s">
        <v>434</v>
      </c>
      <c r="C129">
        <v>2008</v>
      </c>
      <c r="E129">
        <v>53192</v>
      </c>
      <c r="F129">
        <v>0</v>
      </c>
      <c r="G129">
        <v>0</v>
      </c>
      <c r="H129">
        <v>23747757</v>
      </c>
      <c r="I129">
        <v>0</v>
      </c>
      <c r="J129">
        <v>0</v>
      </c>
      <c r="K129">
        <v>1697</v>
      </c>
      <c r="L129" t="s">
        <v>28</v>
      </c>
      <c r="M129" s="41">
        <v>44623</v>
      </c>
      <c r="N129" t="s">
        <v>29</v>
      </c>
      <c r="O129" t="s">
        <v>29</v>
      </c>
      <c r="P129" t="s">
        <v>45</v>
      </c>
      <c r="Q129" s="68">
        <v>1</v>
      </c>
      <c r="R129" s="6" t="s">
        <v>427</v>
      </c>
    </row>
    <row r="130" spans="1:19" ht="12.75" customHeight="1" x14ac:dyDescent="0.45">
      <c r="A130" s="6" t="s">
        <v>5</v>
      </c>
      <c r="B130" t="s">
        <v>376</v>
      </c>
      <c r="C130">
        <v>2011</v>
      </c>
      <c r="D130" s="6">
        <v>4</v>
      </c>
      <c r="E130">
        <v>48227</v>
      </c>
      <c r="F130">
        <v>1017</v>
      </c>
      <c r="G130">
        <v>1111</v>
      </c>
      <c r="H130">
        <v>23735015</v>
      </c>
      <c r="I130">
        <v>0</v>
      </c>
      <c r="J130">
        <v>0</v>
      </c>
      <c r="K130">
        <v>0</v>
      </c>
      <c r="L130" t="s">
        <v>28</v>
      </c>
      <c r="M130" s="41">
        <v>44307</v>
      </c>
      <c r="N130" t="s">
        <v>29</v>
      </c>
      <c r="O130" t="s">
        <v>29</v>
      </c>
      <c r="P130" t="s">
        <v>31</v>
      </c>
    </row>
    <row r="131" spans="1:19" ht="12.75" customHeight="1" x14ac:dyDescent="0.45">
      <c r="A131" s="6" t="s">
        <v>12</v>
      </c>
      <c r="B131" t="s">
        <v>84</v>
      </c>
      <c r="C131">
        <v>2006</v>
      </c>
      <c r="D131" s="6">
        <v>2</v>
      </c>
      <c r="E131">
        <v>42263</v>
      </c>
      <c r="F131">
        <v>1582</v>
      </c>
      <c r="G131">
        <v>1420</v>
      </c>
      <c r="H131">
        <v>393886</v>
      </c>
      <c r="I131">
        <v>1595</v>
      </c>
      <c r="J131">
        <v>1175</v>
      </c>
      <c r="K131">
        <v>0</v>
      </c>
      <c r="L131" t="s">
        <v>28</v>
      </c>
      <c r="M131" s="41">
        <v>44250</v>
      </c>
      <c r="N131" t="s">
        <v>29</v>
      </c>
      <c r="O131" t="s">
        <v>29</v>
      </c>
      <c r="P131" t="s">
        <v>35</v>
      </c>
      <c r="Q131" s="68">
        <v>1</v>
      </c>
      <c r="R131" s="6" t="s">
        <v>402</v>
      </c>
    </row>
    <row r="132" spans="1:19" ht="12.75" customHeight="1" x14ac:dyDescent="0.45">
      <c r="A132" s="6" t="s">
        <v>12</v>
      </c>
      <c r="B132" t="s">
        <v>114</v>
      </c>
      <c r="C132">
        <v>2005</v>
      </c>
      <c r="D132" s="6">
        <v>3</v>
      </c>
      <c r="E132">
        <v>40807</v>
      </c>
      <c r="F132">
        <v>1373</v>
      </c>
      <c r="G132">
        <v>1391</v>
      </c>
      <c r="H132">
        <v>396605</v>
      </c>
      <c r="I132">
        <v>1353</v>
      </c>
      <c r="J132">
        <v>0</v>
      </c>
      <c r="K132">
        <v>0</v>
      </c>
      <c r="L132" t="s">
        <v>28</v>
      </c>
      <c r="M132" s="41">
        <v>44250</v>
      </c>
      <c r="N132" t="s">
        <v>29</v>
      </c>
      <c r="O132" t="s">
        <v>29</v>
      </c>
      <c r="P132" t="s">
        <v>35</v>
      </c>
    </row>
    <row r="133" spans="1:19" ht="12.75" customHeight="1" x14ac:dyDescent="0.45">
      <c r="A133" s="6" t="s">
        <v>12</v>
      </c>
      <c r="B133" t="s">
        <v>72</v>
      </c>
      <c r="C133">
        <v>2005</v>
      </c>
      <c r="D133" s="6" t="s">
        <v>95</v>
      </c>
      <c r="E133">
        <v>41591</v>
      </c>
      <c r="F133">
        <v>2060</v>
      </c>
      <c r="G133">
        <v>2009</v>
      </c>
      <c r="H133">
        <v>383546</v>
      </c>
      <c r="I133">
        <v>2051</v>
      </c>
      <c r="J133">
        <v>2017</v>
      </c>
      <c r="K133">
        <v>2069</v>
      </c>
      <c r="L133" t="s">
        <v>28</v>
      </c>
      <c r="M133" s="41">
        <v>44259</v>
      </c>
      <c r="N133" t="s">
        <v>29</v>
      </c>
      <c r="O133" s="42">
        <v>46478</v>
      </c>
      <c r="P133" t="s">
        <v>45</v>
      </c>
      <c r="Q133" s="68">
        <v>1</v>
      </c>
      <c r="R133" s="6" t="s">
        <v>4</v>
      </c>
      <c r="S133" s="6" t="s">
        <v>555</v>
      </c>
    </row>
    <row r="134" spans="1:19" ht="12.75" customHeight="1" x14ac:dyDescent="0.45">
      <c r="A134" s="6" t="s">
        <v>7</v>
      </c>
      <c r="B134" t="s">
        <v>274</v>
      </c>
      <c r="C134">
        <v>2007</v>
      </c>
      <c r="D134" s="6">
        <v>3</v>
      </c>
      <c r="E134">
        <v>51581</v>
      </c>
      <c r="F134">
        <v>1274</v>
      </c>
      <c r="G134">
        <v>1201</v>
      </c>
      <c r="I134">
        <v>0</v>
      </c>
      <c r="J134">
        <v>0</v>
      </c>
      <c r="K134">
        <v>0</v>
      </c>
      <c r="L134" t="s">
        <v>28</v>
      </c>
      <c r="M134" s="41">
        <v>44257</v>
      </c>
      <c r="N134" t="s">
        <v>29</v>
      </c>
      <c r="O134" t="s">
        <v>29</v>
      </c>
      <c r="P134" t="s">
        <v>103</v>
      </c>
    </row>
    <row r="135" spans="1:19" ht="12.75" customHeight="1" x14ac:dyDescent="0.45">
      <c r="A135" s="6" t="s">
        <v>7</v>
      </c>
      <c r="B135" t="s">
        <v>383</v>
      </c>
      <c r="C135">
        <v>2007</v>
      </c>
      <c r="D135" s="6" t="s">
        <v>247</v>
      </c>
      <c r="E135">
        <v>45405</v>
      </c>
      <c r="F135">
        <v>0</v>
      </c>
      <c r="G135">
        <v>0</v>
      </c>
      <c r="I135">
        <v>0</v>
      </c>
      <c r="J135">
        <v>0</v>
      </c>
      <c r="K135">
        <v>0</v>
      </c>
      <c r="L135" t="s">
        <v>28</v>
      </c>
      <c r="M135" s="41">
        <v>44307</v>
      </c>
      <c r="N135" t="s">
        <v>29</v>
      </c>
      <c r="O135" t="s">
        <v>29</v>
      </c>
      <c r="P135" t="s">
        <v>31</v>
      </c>
    </row>
    <row r="136" spans="1:19" ht="12.75" customHeight="1" x14ac:dyDescent="0.45">
      <c r="A136" s="6" t="s">
        <v>12</v>
      </c>
      <c r="B136" t="s">
        <v>285</v>
      </c>
      <c r="C136">
        <v>2005</v>
      </c>
      <c r="D136" s="6">
        <v>3</v>
      </c>
      <c r="E136">
        <v>43451</v>
      </c>
      <c r="F136">
        <v>1250</v>
      </c>
      <c r="G136">
        <v>1192</v>
      </c>
      <c r="H136">
        <v>23712465</v>
      </c>
      <c r="I136">
        <v>0</v>
      </c>
      <c r="J136">
        <v>1221</v>
      </c>
      <c r="K136">
        <v>0</v>
      </c>
      <c r="L136" t="s">
        <v>28</v>
      </c>
      <c r="M136" s="41">
        <v>44258</v>
      </c>
      <c r="N136" t="s">
        <v>29</v>
      </c>
      <c r="O136" t="s">
        <v>29</v>
      </c>
      <c r="P136" t="s">
        <v>37</v>
      </c>
    </row>
    <row r="137" spans="1:19" ht="12.75" customHeight="1" x14ac:dyDescent="0.45">
      <c r="A137" s="6" t="s">
        <v>5</v>
      </c>
      <c r="B137" t="s">
        <v>116</v>
      </c>
      <c r="C137">
        <v>2011</v>
      </c>
      <c r="D137" s="6">
        <v>3</v>
      </c>
      <c r="E137">
        <v>51574</v>
      </c>
      <c r="F137">
        <v>1310</v>
      </c>
      <c r="G137">
        <v>1216</v>
      </c>
      <c r="H137">
        <v>23741236</v>
      </c>
      <c r="I137">
        <v>1416</v>
      </c>
      <c r="J137">
        <v>1388</v>
      </c>
      <c r="K137">
        <v>0</v>
      </c>
      <c r="L137" t="s">
        <v>28</v>
      </c>
      <c r="M137" s="41">
        <v>44259</v>
      </c>
      <c r="N137" t="s">
        <v>29</v>
      </c>
      <c r="O137" t="s">
        <v>29</v>
      </c>
      <c r="P137" t="s">
        <v>45</v>
      </c>
      <c r="Q137" s="68">
        <v>1</v>
      </c>
      <c r="R137" s="6" t="s">
        <v>4</v>
      </c>
    </row>
    <row r="138" spans="1:19" ht="12.75" customHeight="1" x14ac:dyDescent="0.45">
      <c r="A138" s="6" t="s">
        <v>12</v>
      </c>
      <c r="B138" t="s">
        <v>352</v>
      </c>
      <c r="C138">
        <v>2005</v>
      </c>
      <c r="D138" s="6">
        <v>4</v>
      </c>
      <c r="E138">
        <v>43277</v>
      </c>
      <c r="F138">
        <v>1093</v>
      </c>
      <c r="G138">
        <v>1109</v>
      </c>
      <c r="H138">
        <v>23724757</v>
      </c>
      <c r="I138">
        <v>0</v>
      </c>
      <c r="J138">
        <v>0</v>
      </c>
      <c r="K138">
        <v>0</v>
      </c>
      <c r="L138" t="s">
        <v>28</v>
      </c>
      <c r="M138" s="41">
        <v>44251</v>
      </c>
      <c r="N138" t="s">
        <v>29</v>
      </c>
      <c r="O138" t="s">
        <v>29</v>
      </c>
      <c r="P138" t="s">
        <v>57</v>
      </c>
    </row>
    <row r="139" spans="1:19" ht="12.75" customHeight="1" x14ac:dyDescent="0.45">
      <c r="A139" s="6" t="s">
        <v>5</v>
      </c>
      <c r="B139" t="s">
        <v>261</v>
      </c>
      <c r="C139">
        <v>2011</v>
      </c>
      <c r="D139" s="6">
        <v>3</v>
      </c>
      <c r="E139">
        <v>53009</v>
      </c>
      <c r="F139">
        <v>1390</v>
      </c>
      <c r="G139">
        <v>1358</v>
      </c>
      <c r="H139">
        <v>23744014</v>
      </c>
      <c r="I139">
        <v>1271</v>
      </c>
      <c r="J139">
        <v>1169</v>
      </c>
      <c r="K139">
        <v>1276</v>
      </c>
      <c r="L139" t="s">
        <v>28</v>
      </c>
      <c r="M139" s="41">
        <v>44307</v>
      </c>
      <c r="N139" t="s">
        <v>29</v>
      </c>
      <c r="O139" t="s">
        <v>29</v>
      </c>
      <c r="P139" t="s">
        <v>31</v>
      </c>
      <c r="Q139" s="68">
        <v>1</v>
      </c>
      <c r="R139" s="6" t="s">
        <v>4</v>
      </c>
    </row>
    <row r="140" spans="1:19" ht="12.75" customHeight="1" x14ac:dyDescent="0.45">
      <c r="A140" s="6" t="s">
        <v>12</v>
      </c>
      <c r="B140" t="s">
        <v>164</v>
      </c>
      <c r="C140">
        <v>2006</v>
      </c>
      <c r="D140" s="6">
        <v>2</v>
      </c>
      <c r="E140">
        <v>46253</v>
      </c>
      <c r="F140">
        <v>1543</v>
      </c>
      <c r="G140">
        <v>1548</v>
      </c>
      <c r="H140">
        <v>23708751</v>
      </c>
      <c r="I140">
        <v>1511</v>
      </c>
      <c r="J140">
        <v>1195</v>
      </c>
      <c r="K140">
        <v>0</v>
      </c>
      <c r="L140" t="s">
        <v>28</v>
      </c>
      <c r="M140" s="41">
        <v>44265</v>
      </c>
      <c r="N140" t="s">
        <v>29</v>
      </c>
      <c r="O140" t="s">
        <v>29</v>
      </c>
      <c r="P140" t="s">
        <v>41</v>
      </c>
    </row>
    <row r="141" spans="1:19" ht="12.75" customHeight="1" x14ac:dyDescent="0.45">
      <c r="A141" s="6" t="s">
        <v>13</v>
      </c>
      <c r="B141" t="s">
        <v>282</v>
      </c>
      <c r="C141">
        <v>2004</v>
      </c>
      <c r="D141" s="6">
        <v>3</v>
      </c>
      <c r="E141">
        <v>46252</v>
      </c>
      <c r="F141">
        <v>1255</v>
      </c>
      <c r="G141">
        <v>1153</v>
      </c>
      <c r="H141">
        <v>23713496</v>
      </c>
      <c r="I141">
        <v>1189</v>
      </c>
      <c r="J141">
        <v>1150</v>
      </c>
      <c r="K141">
        <v>0</v>
      </c>
      <c r="L141" t="s">
        <v>28</v>
      </c>
      <c r="M141" s="41">
        <v>44265</v>
      </c>
      <c r="N141" t="s">
        <v>29</v>
      </c>
      <c r="O141" t="s">
        <v>29</v>
      </c>
      <c r="P141" t="s">
        <v>41</v>
      </c>
    </row>
    <row r="142" spans="1:19" ht="12.75" customHeight="1" x14ac:dyDescent="0.45">
      <c r="A142" s="6" t="s">
        <v>13</v>
      </c>
      <c r="B142" t="s">
        <v>283</v>
      </c>
      <c r="C142">
        <v>2003</v>
      </c>
      <c r="D142" s="6">
        <v>3</v>
      </c>
      <c r="E142">
        <v>48929</v>
      </c>
      <c r="F142">
        <v>1250</v>
      </c>
      <c r="G142">
        <v>1278</v>
      </c>
      <c r="H142">
        <v>23725516</v>
      </c>
      <c r="I142">
        <v>0</v>
      </c>
      <c r="J142">
        <v>1273</v>
      </c>
      <c r="K142">
        <v>0</v>
      </c>
      <c r="L142" t="s">
        <v>28</v>
      </c>
      <c r="M142" s="41">
        <v>44251</v>
      </c>
      <c r="N142" t="s">
        <v>29</v>
      </c>
      <c r="O142" t="s">
        <v>29</v>
      </c>
      <c r="P142" t="s">
        <v>57</v>
      </c>
    </row>
    <row r="143" spans="1:19" ht="12.75" customHeight="1" x14ac:dyDescent="0.45">
      <c r="A143" s="6" t="s">
        <v>6</v>
      </c>
      <c r="B143" t="s">
        <v>102</v>
      </c>
      <c r="C143">
        <v>2010</v>
      </c>
      <c r="D143" s="6">
        <v>3</v>
      </c>
      <c r="E143">
        <v>47537</v>
      </c>
      <c r="F143">
        <v>1294</v>
      </c>
      <c r="G143">
        <v>1244</v>
      </c>
      <c r="H143">
        <v>23716223</v>
      </c>
      <c r="I143">
        <v>1229</v>
      </c>
      <c r="J143">
        <v>1120</v>
      </c>
      <c r="K143">
        <v>1250</v>
      </c>
      <c r="L143" t="s">
        <v>28</v>
      </c>
      <c r="M143" s="41">
        <v>44257</v>
      </c>
      <c r="N143" t="s">
        <v>29</v>
      </c>
      <c r="O143" t="s">
        <v>29</v>
      </c>
      <c r="P143" t="s">
        <v>103</v>
      </c>
      <c r="Q143" s="68">
        <v>1</v>
      </c>
      <c r="R143" s="6" t="s">
        <v>402</v>
      </c>
    </row>
    <row r="144" spans="1:19" ht="12.75" customHeight="1" x14ac:dyDescent="0.45">
      <c r="A144" s="6" t="s">
        <v>12</v>
      </c>
      <c r="B144" t="s">
        <v>222</v>
      </c>
      <c r="C144">
        <v>2005</v>
      </c>
      <c r="D144" s="6">
        <v>2</v>
      </c>
      <c r="E144">
        <v>45387</v>
      </c>
      <c r="F144">
        <v>1465</v>
      </c>
      <c r="G144">
        <v>1413</v>
      </c>
      <c r="H144">
        <v>23721170</v>
      </c>
      <c r="I144">
        <v>1524</v>
      </c>
      <c r="J144">
        <v>1281</v>
      </c>
      <c r="K144">
        <v>0</v>
      </c>
      <c r="L144" t="s">
        <v>28</v>
      </c>
      <c r="M144" s="41">
        <v>44256</v>
      </c>
      <c r="N144" t="s">
        <v>29</v>
      </c>
      <c r="O144" t="s">
        <v>29</v>
      </c>
      <c r="P144" t="s">
        <v>67</v>
      </c>
    </row>
    <row r="145" spans="1:19" ht="12.75" customHeight="1" x14ac:dyDescent="0.45">
      <c r="A145" s="6" t="s">
        <v>7</v>
      </c>
      <c r="B145" t="s">
        <v>214</v>
      </c>
      <c r="C145">
        <v>2008</v>
      </c>
      <c r="D145" s="6">
        <v>3</v>
      </c>
      <c r="E145">
        <v>50023</v>
      </c>
      <c r="F145">
        <v>1341</v>
      </c>
      <c r="G145">
        <v>1237</v>
      </c>
      <c r="H145">
        <v>23720840</v>
      </c>
      <c r="I145">
        <v>0</v>
      </c>
      <c r="J145">
        <v>0</v>
      </c>
      <c r="K145">
        <v>0</v>
      </c>
      <c r="L145" t="s">
        <v>28</v>
      </c>
      <c r="M145" s="41">
        <v>44256</v>
      </c>
      <c r="N145" t="s">
        <v>29</v>
      </c>
      <c r="O145" t="s">
        <v>29</v>
      </c>
      <c r="P145" t="s">
        <v>33</v>
      </c>
      <c r="Q145" s="68">
        <v>1</v>
      </c>
      <c r="R145" s="6" t="s">
        <v>402</v>
      </c>
    </row>
    <row r="146" spans="1:19" ht="12.75" customHeight="1" x14ac:dyDescent="0.45">
      <c r="A146" s="6" t="s">
        <v>6</v>
      </c>
      <c r="B146" t="s">
        <v>229</v>
      </c>
      <c r="C146">
        <v>2010</v>
      </c>
      <c r="D146" s="6">
        <v>4</v>
      </c>
      <c r="E146">
        <v>52906</v>
      </c>
      <c r="F146">
        <v>1156</v>
      </c>
      <c r="G146">
        <v>1035</v>
      </c>
      <c r="H146">
        <v>1347063</v>
      </c>
      <c r="I146">
        <v>0</v>
      </c>
      <c r="J146">
        <v>0</v>
      </c>
      <c r="K146">
        <v>0</v>
      </c>
      <c r="L146" t="s">
        <v>28</v>
      </c>
      <c r="M146" s="41">
        <v>44256</v>
      </c>
      <c r="N146" t="s">
        <v>29</v>
      </c>
      <c r="O146" t="s">
        <v>29</v>
      </c>
      <c r="P146" t="s">
        <v>67</v>
      </c>
    </row>
    <row r="147" spans="1:19" ht="12.75" customHeight="1" x14ac:dyDescent="0.45">
      <c r="A147" s="6" t="s">
        <v>7</v>
      </c>
      <c r="B147" t="s">
        <v>66</v>
      </c>
      <c r="C147">
        <v>2007</v>
      </c>
      <c r="D147" s="6">
        <v>2</v>
      </c>
      <c r="E147">
        <v>44808</v>
      </c>
      <c r="F147">
        <v>1605</v>
      </c>
      <c r="G147">
        <v>1395</v>
      </c>
      <c r="H147">
        <v>23701366</v>
      </c>
      <c r="I147">
        <v>1575</v>
      </c>
      <c r="J147">
        <v>1238</v>
      </c>
      <c r="K147">
        <v>0</v>
      </c>
      <c r="L147" t="s">
        <v>28</v>
      </c>
      <c r="M147" s="41">
        <v>44256</v>
      </c>
      <c r="N147" t="s">
        <v>29</v>
      </c>
      <c r="O147" t="s">
        <v>29</v>
      </c>
      <c r="P147" t="s">
        <v>67</v>
      </c>
      <c r="Q147" s="68">
        <v>1</v>
      </c>
      <c r="R147" s="6" t="s">
        <v>4</v>
      </c>
    </row>
    <row r="148" spans="1:19" ht="12.75" customHeight="1" x14ac:dyDescent="0.45">
      <c r="A148" s="6" t="s">
        <v>13</v>
      </c>
      <c r="B148" t="s">
        <v>89</v>
      </c>
      <c r="C148">
        <v>2003</v>
      </c>
      <c r="D148" s="6">
        <v>1</v>
      </c>
      <c r="E148">
        <v>37558</v>
      </c>
      <c r="F148">
        <v>1849</v>
      </c>
      <c r="G148">
        <v>1909</v>
      </c>
      <c r="H148">
        <v>371912</v>
      </c>
      <c r="I148">
        <v>1769</v>
      </c>
      <c r="J148">
        <v>1887</v>
      </c>
      <c r="K148">
        <v>1960</v>
      </c>
      <c r="L148" t="s">
        <v>28</v>
      </c>
      <c r="M148" s="41">
        <v>44258</v>
      </c>
      <c r="N148" t="s">
        <v>29</v>
      </c>
      <c r="O148" t="s">
        <v>29</v>
      </c>
      <c r="P148" t="s">
        <v>37</v>
      </c>
      <c r="Q148" s="68">
        <v>1</v>
      </c>
      <c r="R148" s="6" t="s">
        <v>4</v>
      </c>
    </row>
    <row r="149" spans="1:19" ht="12.75" customHeight="1" x14ac:dyDescent="0.45">
      <c r="A149" s="6" t="s">
        <v>6</v>
      </c>
      <c r="B149" t="s">
        <v>46</v>
      </c>
      <c r="C149">
        <v>2010</v>
      </c>
      <c r="D149" s="6">
        <v>2</v>
      </c>
      <c r="E149">
        <v>46096</v>
      </c>
      <c r="F149">
        <v>1638</v>
      </c>
      <c r="G149">
        <v>1446</v>
      </c>
      <c r="H149">
        <v>23714980</v>
      </c>
      <c r="I149">
        <v>1615</v>
      </c>
      <c r="J149">
        <v>1438</v>
      </c>
      <c r="K149">
        <v>1409</v>
      </c>
      <c r="L149" t="s">
        <v>28</v>
      </c>
      <c r="M149" s="41">
        <v>44258</v>
      </c>
      <c r="N149" t="s">
        <v>29</v>
      </c>
      <c r="O149" t="s">
        <v>29</v>
      </c>
      <c r="P149" t="s">
        <v>37</v>
      </c>
      <c r="Q149" s="68">
        <v>1</v>
      </c>
      <c r="R149" s="6" t="s">
        <v>4</v>
      </c>
      <c r="S149" s="6" t="s">
        <v>446</v>
      </c>
    </row>
    <row r="150" spans="1:19" ht="12.75" customHeight="1" x14ac:dyDescent="0.45">
      <c r="A150" s="6" t="s">
        <v>13</v>
      </c>
      <c r="B150" t="s">
        <v>298</v>
      </c>
      <c r="C150">
        <v>2004</v>
      </c>
      <c r="D150" s="6">
        <v>3</v>
      </c>
      <c r="E150">
        <v>43986</v>
      </c>
      <c r="F150">
        <v>1209</v>
      </c>
      <c r="G150">
        <v>1235</v>
      </c>
      <c r="H150">
        <v>23712473</v>
      </c>
      <c r="I150">
        <v>0</v>
      </c>
      <c r="J150">
        <v>1212</v>
      </c>
      <c r="K150">
        <v>0</v>
      </c>
      <c r="L150" t="s">
        <v>28</v>
      </c>
      <c r="M150" s="41">
        <v>44256</v>
      </c>
      <c r="N150" t="s">
        <v>29</v>
      </c>
      <c r="O150" t="s">
        <v>29</v>
      </c>
      <c r="P150" t="s">
        <v>67</v>
      </c>
    </row>
    <row r="151" spans="1:19" ht="12.75" customHeight="1" x14ac:dyDescent="0.45">
      <c r="A151" s="6" t="s">
        <v>12</v>
      </c>
      <c r="B151" t="s">
        <v>87</v>
      </c>
      <c r="C151">
        <v>2006</v>
      </c>
      <c r="D151" s="6">
        <v>2</v>
      </c>
      <c r="E151">
        <v>43984</v>
      </c>
      <c r="F151">
        <v>1456</v>
      </c>
      <c r="G151">
        <v>1504</v>
      </c>
      <c r="H151">
        <v>23701374</v>
      </c>
      <c r="I151">
        <v>1408</v>
      </c>
      <c r="J151">
        <v>1446</v>
      </c>
      <c r="K151">
        <v>0</v>
      </c>
      <c r="L151" t="s">
        <v>28</v>
      </c>
      <c r="M151" s="41">
        <v>44256</v>
      </c>
      <c r="N151" t="s">
        <v>29</v>
      </c>
      <c r="O151" t="s">
        <v>29</v>
      </c>
      <c r="P151" t="s">
        <v>67</v>
      </c>
    </row>
    <row r="152" spans="1:19" ht="12.75" customHeight="1" x14ac:dyDescent="0.45">
      <c r="A152" s="6" t="s">
        <v>7</v>
      </c>
      <c r="B152" t="s">
        <v>276</v>
      </c>
      <c r="C152">
        <v>2007</v>
      </c>
      <c r="D152" s="6">
        <v>3</v>
      </c>
      <c r="E152">
        <v>48228</v>
      </c>
      <c r="F152">
        <v>1273</v>
      </c>
      <c r="G152">
        <v>1342</v>
      </c>
      <c r="H152">
        <v>13909428</v>
      </c>
      <c r="I152">
        <v>1173</v>
      </c>
      <c r="J152">
        <v>1297</v>
      </c>
      <c r="K152">
        <v>0</v>
      </c>
      <c r="L152" t="s">
        <v>28</v>
      </c>
      <c r="M152" s="41">
        <v>44307</v>
      </c>
      <c r="N152" t="s">
        <v>29</v>
      </c>
      <c r="O152" t="s">
        <v>29</v>
      </c>
      <c r="P152" t="s">
        <v>31</v>
      </c>
    </row>
    <row r="153" spans="1:19" ht="12.75" customHeight="1" x14ac:dyDescent="0.45">
      <c r="A153" s="6" t="s">
        <v>7</v>
      </c>
      <c r="B153" t="s">
        <v>299</v>
      </c>
      <c r="C153">
        <v>2007</v>
      </c>
      <c r="D153" s="6">
        <v>3</v>
      </c>
      <c r="E153">
        <v>45329</v>
      </c>
      <c r="F153">
        <v>1204</v>
      </c>
      <c r="G153">
        <v>1238</v>
      </c>
      <c r="H153">
        <v>23707267</v>
      </c>
      <c r="I153">
        <v>1395</v>
      </c>
      <c r="J153">
        <v>1463</v>
      </c>
      <c r="K153">
        <v>0</v>
      </c>
      <c r="L153" t="s">
        <v>28</v>
      </c>
      <c r="M153" s="41">
        <v>44259</v>
      </c>
      <c r="N153" t="s">
        <v>29</v>
      </c>
      <c r="O153" t="s">
        <v>29</v>
      </c>
      <c r="P153" t="s">
        <v>45</v>
      </c>
    </row>
    <row r="154" spans="1:19" ht="12.75" customHeight="1" x14ac:dyDescent="0.45">
      <c r="A154" s="6" t="s">
        <v>6</v>
      </c>
      <c r="B154" t="s">
        <v>387</v>
      </c>
      <c r="C154">
        <v>2010</v>
      </c>
      <c r="D154" s="6">
        <v>4</v>
      </c>
      <c r="E154">
        <v>48305</v>
      </c>
      <c r="F154">
        <v>0</v>
      </c>
      <c r="G154">
        <v>0</v>
      </c>
      <c r="H154">
        <v>23746068</v>
      </c>
      <c r="I154">
        <v>0</v>
      </c>
      <c r="J154">
        <v>1163</v>
      </c>
      <c r="K154">
        <v>0</v>
      </c>
      <c r="L154" t="s">
        <v>28</v>
      </c>
      <c r="M154" s="41">
        <v>44258</v>
      </c>
      <c r="N154" t="s">
        <v>29</v>
      </c>
      <c r="O154" t="s">
        <v>29</v>
      </c>
      <c r="P154" t="s">
        <v>37</v>
      </c>
      <c r="Q154" s="68">
        <v>1</v>
      </c>
      <c r="R154" s="6" t="s">
        <v>427</v>
      </c>
    </row>
    <row r="155" spans="1:19" ht="12.75" customHeight="1" x14ac:dyDescent="0.45">
      <c r="A155" s="6" t="s">
        <v>6</v>
      </c>
      <c r="B155" t="s">
        <v>55</v>
      </c>
      <c r="C155">
        <v>2010</v>
      </c>
      <c r="D155" s="6">
        <v>3</v>
      </c>
      <c r="E155">
        <v>46291</v>
      </c>
      <c r="F155">
        <v>1401</v>
      </c>
      <c r="G155">
        <v>1383</v>
      </c>
      <c r="H155">
        <v>23716754</v>
      </c>
      <c r="I155">
        <v>1304</v>
      </c>
      <c r="J155">
        <v>0</v>
      </c>
      <c r="K155">
        <v>0</v>
      </c>
      <c r="L155" t="s">
        <v>28</v>
      </c>
      <c r="M155" s="41">
        <v>44250</v>
      </c>
      <c r="N155" t="s">
        <v>29</v>
      </c>
      <c r="O155" t="s">
        <v>29</v>
      </c>
      <c r="P155" t="s">
        <v>35</v>
      </c>
    </row>
    <row r="156" spans="1:19" ht="12.75" customHeight="1" x14ac:dyDescent="0.45">
      <c r="A156" s="6" t="s">
        <v>13</v>
      </c>
      <c r="B156" t="s">
        <v>258</v>
      </c>
      <c r="C156">
        <v>2004</v>
      </c>
      <c r="D156" s="6">
        <v>2</v>
      </c>
      <c r="E156">
        <v>43278</v>
      </c>
      <c r="F156">
        <v>1456</v>
      </c>
      <c r="G156">
        <v>1413</v>
      </c>
      <c r="H156">
        <v>23732130</v>
      </c>
      <c r="I156">
        <v>1549</v>
      </c>
      <c r="J156">
        <v>1430</v>
      </c>
      <c r="K156">
        <v>1527</v>
      </c>
      <c r="L156" t="s">
        <v>28</v>
      </c>
      <c r="M156" s="41">
        <v>44259</v>
      </c>
      <c r="N156" t="s">
        <v>29</v>
      </c>
      <c r="O156" t="s">
        <v>29</v>
      </c>
      <c r="P156" t="s">
        <v>45</v>
      </c>
    </row>
    <row r="157" spans="1:19" ht="12.75" customHeight="1" x14ac:dyDescent="0.45">
      <c r="A157" s="6" t="s">
        <v>6</v>
      </c>
      <c r="B157" t="s">
        <v>375</v>
      </c>
      <c r="C157">
        <v>2010</v>
      </c>
      <c r="D157" s="6">
        <v>4</v>
      </c>
      <c r="E157">
        <v>51014</v>
      </c>
      <c r="F157">
        <v>1019</v>
      </c>
      <c r="G157">
        <v>1100</v>
      </c>
      <c r="H157">
        <v>23733527</v>
      </c>
      <c r="I157">
        <v>0</v>
      </c>
      <c r="J157">
        <v>0</v>
      </c>
      <c r="K157">
        <v>0</v>
      </c>
      <c r="L157" t="s">
        <v>28</v>
      </c>
      <c r="M157" s="41">
        <v>44265</v>
      </c>
      <c r="N157" t="s">
        <v>29</v>
      </c>
      <c r="O157" t="s">
        <v>29</v>
      </c>
      <c r="P157" t="s">
        <v>41</v>
      </c>
    </row>
    <row r="158" spans="1:19" ht="12.75" customHeight="1" x14ac:dyDescent="0.45">
      <c r="A158" s="6" t="s">
        <v>5</v>
      </c>
      <c r="B158" t="s">
        <v>421</v>
      </c>
      <c r="C158">
        <v>2012</v>
      </c>
      <c r="D158" s="6">
        <v>3</v>
      </c>
      <c r="E158">
        <v>53457</v>
      </c>
      <c r="F158">
        <v>0</v>
      </c>
      <c r="G158">
        <v>0</v>
      </c>
      <c r="I158">
        <v>0</v>
      </c>
      <c r="J158">
        <v>0</v>
      </c>
      <c r="K158">
        <v>0</v>
      </c>
      <c r="L158" t="s">
        <v>28</v>
      </c>
      <c r="M158" s="41">
        <v>44616</v>
      </c>
      <c r="N158" t="s">
        <v>29</v>
      </c>
      <c r="O158" t="s">
        <v>29</v>
      </c>
      <c r="P158" t="s">
        <v>119</v>
      </c>
      <c r="Q158" s="68">
        <v>1</v>
      </c>
      <c r="R158" s="6" t="s">
        <v>416</v>
      </c>
    </row>
    <row r="159" spans="1:19" ht="12.75" customHeight="1" x14ac:dyDescent="0.45">
      <c r="A159" s="6" t="s">
        <v>5</v>
      </c>
      <c r="B159" t="s">
        <v>225</v>
      </c>
      <c r="C159">
        <v>2011</v>
      </c>
      <c r="D159" s="6">
        <v>4</v>
      </c>
      <c r="E159">
        <v>49848</v>
      </c>
      <c r="F159">
        <v>0</v>
      </c>
      <c r="G159">
        <v>1084</v>
      </c>
      <c r="H159">
        <v>23732733</v>
      </c>
      <c r="I159">
        <v>0</v>
      </c>
      <c r="J159">
        <v>1215</v>
      </c>
      <c r="K159">
        <v>0</v>
      </c>
      <c r="L159" t="s">
        <v>28</v>
      </c>
      <c r="M159" s="41">
        <v>44257</v>
      </c>
      <c r="N159" t="s">
        <v>29</v>
      </c>
      <c r="O159" t="s">
        <v>29</v>
      </c>
      <c r="P159" t="s">
        <v>61</v>
      </c>
    </row>
    <row r="160" spans="1:19" ht="12.75" customHeight="1" x14ac:dyDescent="0.45">
      <c r="A160" s="6" t="s">
        <v>7</v>
      </c>
      <c r="B160" t="s">
        <v>216</v>
      </c>
      <c r="C160">
        <v>2008</v>
      </c>
      <c r="D160" s="6">
        <v>3</v>
      </c>
      <c r="E160">
        <v>46084</v>
      </c>
      <c r="F160">
        <v>1334</v>
      </c>
      <c r="G160">
        <v>1242</v>
      </c>
      <c r="H160">
        <v>23711485</v>
      </c>
      <c r="I160">
        <v>1257</v>
      </c>
      <c r="J160">
        <v>1131</v>
      </c>
      <c r="K160">
        <v>1342</v>
      </c>
      <c r="L160" t="s">
        <v>28</v>
      </c>
      <c r="M160" s="41">
        <v>44263</v>
      </c>
      <c r="N160" t="s">
        <v>29</v>
      </c>
      <c r="O160" t="s">
        <v>29</v>
      </c>
      <c r="P160" t="s">
        <v>51</v>
      </c>
    </row>
    <row r="161" spans="1:18" ht="12.75" customHeight="1" x14ac:dyDescent="0.45">
      <c r="A161" s="6" t="s">
        <v>6</v>
      </c>
      <c r="B161" t="s">
        <v>56</v>
      </c>
      <c r="C161">
        <v>2010</v>
      </c>
      <c r="D161" s="6">
        <v>3</v>
      </c>
      <c r="E161">
        <v>49637</v>
      </c>
      <c r="F161">
        <v>1251</v>
      </c>
      <c r="G161">
        <v>1334</v>
      </c>
      <c r="H161">
        <v>23732776</v>
      </c>
      <c r="I161">
        <v>1250</v>
      </c>
      <c r="J161">
        <v>1270</v>
      </c>
      <c r="K161">
        <v>0</v>
      </c>
      <c r="L161" t="s">
        <v>28</v>
      </c>
      <c r="M161" s="41">
        <v>44251</v>
      </c>
      <c r="N161" t="s">
        <v>29</v>
      </c>
      <c r="O161" t="s">
        <v>29</v>
      </c>
      <c r="P161" t="s">
        <v>57</v>
      </c>
    </row>
    <row r="162" spans="1:18" ht="12.75" customHeight="1" x14ac:dyDescent="0.45">
      <c r="A162" s="6" t="s">
        <v>13</v>
      </c>
      <c r="B162" t="s">
        <v>370</v>
      </c>
      <c r="C162">
        <v>2004</v>
      </c>
      <c r="D162" s="6">
        <v>3</v>
      </c>
      <c r="E162">
        <v>40767</v>
      </c>
      <c r="F162">
        <v>1061</v>
      </c>
      <c r="G162">
        <v>1106</v>
      </c>
      <c r="H162">
        <v>23707275</v>
      </c>
      <c r="I162">
        <v>0</v>
      </c>
      <c r="J162">
        <v>1065</v>
      </c>
      <c r="K162">
        <v>0</v>
      </c>
      <c r="L162" t="s">
        <v>28</v>
      </c>
      <c r="M162" s="41">
        <v>44258</v>
      </c>
      <c r="N162" t="s">
        <v>29</v>
      </c>
      <c r="O162" t="s">
        <v>29</v>
      </c>
      <c r="P162" t="s">
        <v>37</v>
      </c>
    </row>
    <row r="163" spans="1:18" ht="12.75" customHeight="1" x14ac:dyDescent="0.45">
      <c r="A163" s="6" t="s">
        <v>12</v>
      </c>
      <c r="B163" t="s">
        <v>306</v>
      </c>
      <c r="C163">
        <v>2006</v>
      </c>
      <c r="D163" s="6">
        <v>3</v>
      </c>
      <c r="E163">
        <v>44531</v>
      </c>
      <c r="F163">
        <v>1174</v>
      </c>
      <c r="G163">
        <v>1185</v>
      </c>
      <c r="H163">
        <v>23714999</v>
      </c>
      <c r="I163">
        <v>0</v>
      </c>
      <c r="J163">
        <v>1068</v>
      </c>
      <c r="K163">
        <v>0</v>
      </c>
      <c r="L163" t="s">
        <v>28</v>
      </c>
      <c r="M163" s="41">
        <v>44258</v>
      </c>
      <c r="N163" t="s">
        <v>29</v>
      </c>
      <c r="O163" t="s">
        <v>29</v>
      </c>
      <c r="P163" t="s">
        <v>37</v>
      </c>
    </row>
    <row r="164" spans="1:18" ht="12.75" customHeight="1" x14ac:dyDescent="0.45">
      <c r="A164" s="6" t="s">
        <v>7</v>
      </c>
      <c r="B164" t="s">
        <v>379</v>
      </c>
      <c r="C164">
        <v>2008</v>
      </c>
      <c r="D164" s="6">
        <v>4</v>
      </c>
      <c r="E164">
        <v>50855</v>
      </c>
      <c r="F164">
        <v>1008</v>
      </c>
      <c r="G164">
        <v>1119</v>
      </c>
      <c r="H164">
        <v>23740191</v>
      </c>
      <c r="I164">
        <v>0</v>
      </c>
      <c r="J164">
        <v>1111</v>
      </c>
      <c r="K164">
        <v>0</v>
      </c>
      <c r="L164" t="s">
        <v>28</v>
      </c>
      <c r="M164" s="41">
        <v>44250</v>
      </c>
      <c r="N164" t="s">
        <v>29</v>
      </c>
      <c r="O164" t="s">
        <v>29</v>
      </c>
      <c r="P164" t="s">
        <v>35</v>
      </c>
    </row>
    <row r="165" spans="1:18" ht="12.75" customHeight="1" x14ac:dyDescent="0.45">
      <c r="A165" s="6" t="s">
        <v>7</v>
      </c>
      <c r="B165" t="s">
        <v>368</v>
      </c>
      <c r="C165">
        <v>2007</v>
      </c>
      <c r="D165" s="6">
        <v>4</v>
      </c>
      <c r="E165">
        <v>51055</v>
      </c>
      <c r="F165">
        <v>1063</v>
      </c>
      <c r="G165">
        <v>1100</v>
      </c>
      <c r="I165">
        <v>0</v>
      </c>
      <c r="J165">
        <v>0</v>
      </c>
      <c r="K165">
        <v>0</v>
      </c>
      <c r="L165" t="s">
        <v>28</v>
      </c>
      <c r="M165" s="41">
        <v>44257</v>
      </c>
      <c r="N165" t="s">
        <v>29</v>
      </c>
      <c r="O165" t="s">
        <v>29</v>
      </c>
      <c r="P165" t="s">
        <v>103</v>
      </c>
    </row>
    <row r="166" spans="1:18" ht="12.75" customHeight="1" x14ac:dyDescent="0.45">
      <c r="A166" s="6" t="s">
        <v>5</v>
      </c>
      <c r="B166" t="s">
        <v>38</v>
      </c>
      <c r="C166">
        <v>2011</v>
      </c>
      <c r="D166" s="6">
        <v>4</v>
      </c>
      <c r="E166">
        <v>50125</v>
      </c>
      <c r="F166">
        <v>1090</v>
      </c>
      <c r="G166">
        <v>1105</v>
      </c>
      <c r="I166">
        <v>0</v>
      </c>
      <c r="J166">
        <v>0</v>
      </c>
      <c r="K166">
        <v>0</v>
      </c>
      <c r="L166" t="s">
        <v>28</v>
      </c>
      <c r="M166" s="41">
        <v>44250</v>
      </c>
      <c r="N166" t="s">
        <v>29</v>
      </c>
      <c r="O166" t="s">
        <v>29</v>
      </c>
      <c r="P166" t="s">
        <v>35</v>
      </c>
    </row>
    <row r="167" spans="1:18" ht="12.75" customHeight="1" x14ac:dyDescent="0.45">
      <c r="A167" s="6" t="s">
        <v>6</v>
      </c>
      <c r="B167" t="s">
        <v>324</v>
      </c>
      <c r="C167">
        <v>2009</v>
      </c>
      <c r="D167" s="6">
        <v>3</v>
      </c>
      <c r="E167">
        <v>47851</v>
      </c>
      <c r="F167">
        <v>1103</v>
      </c>
      <c r="G167">
        <v>1210</v>
      </c>
      <c r="H167">
        <v>23721650</v>
      </c>
      <c r="I167">
        <v>0</v>
      </c>
      <c r="J167">
        <v>1069</v>
      </c>
      <c r="K167">
        <v>0</v>
      </c>
      <c r="L167" t="s">
        <v>28</v>
      </c>
      <c r="M167" s="41">
        <v>44263</v>
      </c>
      <c r="N167" t="s">
        <v>29</v>
      </c>
      <c r="O167" t="s">
        <v>29</v>
      </c>
      <c r="P167" t="s">
        <v>51</v>
      </c>
    </row>
    <row r="168" spans="1:18" ht="12.75" customHeight="1" x14ac:dyDescent="0.45">
      <c r="A168" s="6" t="s">
        <v>7</v>
      </c>
      <c r="B168" t="s">
        <v>341</v>
      </c>
      <c r="C168">
        <v>2007</v>
      </c>
      <c r="D168" s="6">
        <v>4</v>
      </c>
      <c r="E168">
        <v>48530</v>
      </c>
      <c r="F168">
        <v>1100</v>
      </c>
      <c r="G168">
        <v>1135</v>
      </c>
      <c r="H168">
        <v>23732970</v>
      </c>
      <c r="I168">
        <v>0</v>
      </c>
      <c r="J168">
        <v>1004</v>
      </c>
      <c r="K168">
        <v>0</v>
      </c>
      <c r="L168" t="s">
        <v>28</v>
      </c>
      <c r="M168" s="41">
        <v>44252</v>
      </c>
      <c r="N168" t="s">
        <v>29</v>
      </c>
      <c r="O168" t="s">
        <v>29</v>
      </c>
      <c r="P168" t="s">
        <v>119</v>
      </c>
    </row>
    <row r="169" spans="1:18" ht="12.75" customHeight="1" x14ac:dyDescent="0.45">
      <c r="A169" s="6" t="s">
        <v>12</v>
      </c>
      <c r="B169" t="s">
        <v>80</v>
      </c>
      <c r="C169">
        <v>2005</v>
      </c>
      <c r="D169" s="6" t="s">
        <v>95</v>
      </c>
      <c r="E169">
        <v>45330</v>
      </c>
      <c r="F169">
        <v>2128</v>
      </c>
      <c r="G169">
        <v>1969</v>
      </c>
      <c r="H169">
        <v>23707933</v>
      </c>
      <c r="I169">
        <v>2145</v>
      </c>
      <c r="J169">
        <v>1863</v>
      </c>
      <c r="K169">
        <v>1913</v>
      </c>
      <c r="L169" t="s">
        <v>28</v>
      </c>
      <c r="M169" s="41">
        <v>44259</v>
      </c>
      <c r="N169" t="s">
        <v>29</v>
      </c>
      <c r="O169" t="s">
        <v>29</v>
      </c>
      <c r="P169" t="s">
        <v>45</v>
      </c>
      <c r="Q169" s="68">
        <v>1</v>
      </c>
      <c r="R169" s="6" t="s">
        <v>4</v>
      </c>
    </row>
    <row r="170" spans="1:18" ht="12.75" customHeight="1" x14ac:dyDescent="0.45">
      <c r="A170" s="6" t="s">
        <v>7</v>
      </c>
      <c r="B170" t="s">
        <v>317</v>
      </c>
      <c r="C170">
        <v>2008</v>
      </c>
      <c r="D170" s="6">
        <v>4</v>
      </c>
      <c r="E170">
        <v>47746</v>
      </c>
      <c r="F170">
        <v>1117</v>
      </c>
      <c r="G170">
        <v>1102</v>
      </c>
      <c r="H170">
        <v>23715316</v>
      </c>
      <c r="I170">
        <v>0</v>
      </c>
      <c r="J170">
        <v>0</v>
      </c>
      <c r="K170">
        <v>0</v>
      </c>
      <c r="L170" t="s">
        <v>28</v>
      </c>
      <c r="M170" s="41">
        <v>44259</v>
      </c>
      <c r="N170" t="s">
        <v>29</v>
      </c>
      <c r="O170" t="s">
        <v>29</v>
      </c>
      <c r="P170" t="s">
        <v>45</v>
      </c>
    </row>
    <row r="171" spans="1:18" ht="12.75" customHeight="1" x14ac:dyDescent="0.45">
      <c r="A171" s="6" t="s">
        <v>7</v>
      </c>
      <c r="B171" t="s">
        <v>354</v>
      </c>
      <c r="C171">
        <v>2008</v>
      </c>
      <c r="D171" s="6">
        <v>3</v>
      </c>
      <c r="E171">
        <v>47674</v>
      </c>
      <c r="F171">
        <v>1090</v>
      </c>
      <c r="G171">
        <v>1281</v>
      </c>
      <c r="H171">
        <v>397741</v>
      </c>
      <c r="I171">
        <v>0</v>
      </c>
      <c r="J171">
        <v>1346</v>
      </c>
      <c r="K171">
        <v>0</v>
      </c>
      <c r="L171" t="s">
        <v>28</v>
      </c>
      <c r="M171" s="41">
        <v>44256</v>
      </c>
      <c r="N171" t="s">
        <v>29</v>
      </c>
      <c r="O171" t="s">
        <v>29</v>
      </c>
      <c r="P171" t="s">
        <v>67</v>
      </c>
    </row>
    <row r="172" spans="1:18" ht="12.75" customHeight="1" x14ac:dyDescent="0.45">
      <c r="A172" s="6" t="s">
        <v>12</v>
      </c>
      <c r="B172" t="s">
        <v>271</v>
      </c>
      <c r="C172">
        <v>2006</v>
      </c>
      <c r="D172" s="6">
        <v>3</v>
      </c>
      <c r="E172">
        <v>43987</v>
      </c>
      <c r="F172">
        <v>1295</v>
      </c>
      <c r="G172">
        <v>1266</v>
      </c>
      <c r="H172">
        <v>397750</v>
      </c>
      <c r="I172">
        <v>0</v>
      </c>
      <c r="J172">
        <v>1063</v>
      </c>
      <c r="K172">
        <v>0</v>
      </c>
      <c r="L172" t="s">
        <v>28</v>
      </c>
      <c r="M172" s="41">
        <v>44256</v>
      </c>
      <c r="N172" t="s">
        <v>29</v>
      </c>
      <c r="O172" t="s">
        <v>29</v>
      </c>
      <c r="P172" t="s">
        <v>67</v>
      </c>
    </row>
    <row r="173" spans="1:18" ht="12.75" customHeight="1" x14ac:dyDescent="0.45">
      <c r="A173" s="6" t="s">
        <v>6</v>
      </c>
      <c r="B173" t="s">
        <v>409</v>
      </c>
      <c r="C173">
        <v>2010</v>
      </c>
      <c r="E173">
        <v>53873</v>
      </c>
      <c r="F173">
        <v>0</v>
      </c>
      <c r="G173">
        <v>0</v>
      </c>
      <c r="I173">
        <v>0</v>
      </c>
      <c r="J173">
        <v>0</v>
      </c>
      <c r="K173">
        <v>0</v>
      </c>
      <c r="L173" t="s">
        <v>28</v>
      </c>
      <c r="M173" s="41">
        <v>44496</v>
      </c>
      <c r="N173" t="s">
        <v>29</v>
      </c>
      <c r="O173" t="s">
        <v>29</v>
      </c>
      <c r="P173" t="s">
        <v>35</v>
      </c>
      <c r="Q173" s="68">
        <v>1</v>
      </c>
      <c r="R173" s="6" t="s">
        <v>406</v>
      </c>
    </row>
    <row r="174" spans="1:18" ht="12.75" customHeight="1" x14ac:dyDescent="0.45">
      <c r="A174" s="6" t="s">
        <v>6</v>
      </c>
      <c r="B174" t="s">
        <v>399</v>
      </c>
      <c r="C174">
        <v>2009</v>
      </c>
      <c r="D174" s="6">
        <v>4</v>
      </c>
      <c r="E174">
        <v>53699</v>
      </c>
      <c r="F174">
        <v>0</v>
      </c>
      <c r="G174">
        <v>0</v>
      </c>
      <c r="I174">
        <v>0</v>
      </c>
      <c r="J174">
        <v>0</v>
      </c>
      <c r="K174">
        <v>0</v>
      </c>
      <c r="L174" t="s">
        <v>28</v>
      </c>
      <c r="M174" s="41">
        <v>44460</v>
      </c>
      <c r="N174" t="s">
        <v>29</v>
      </c>
      <c r="O174" t="s">
        <v>29</v>
      </c>
      <c r="P174" t="s">
        <v>31</v>
      </c>
      <c r="Q174" s="68">
        <v>1</v>
      </c>
      <c r="R174" s="6" t="s">
        <v>406</v>
      </c>
    </row>
    <row r="175" spans="1:18" ht="12.75" customHeight="1" x14ac:dyDescent="0.45">
      <c r="A175" s="6" t="s">
        <v>6</v>
      </c>
      <c r="B175" t="s">
        <v>356</v>
      </c>
      <c r="C175">
        <v>2009</v>
      </c>
      <c r="D175" s="6">
        <v>4</v>
      </c>
      <c r="E175">
        <v>48743</v>
      </c>
      <c r="F175">
        <v>1081</v>
      </c>
      <c r="G175">
        <v>1114</v>
      </c>
      <c r="H175">
        <v>23724102</v>
      </c>
      <c r="I175">
        <v>0</v>
      </c>
      <c r="J175">
        <v>0</v>
      </c>
      <c r="K175">
        <v>1132</v>
      </c>
      <c r="L175" t="s">
        <v>28</v>
      </c>
      <c r="M175" s="41">
        <v>44265</v>
      </c>
      <c r="N175" t="s">
        <v>29</v>
      </c>
      <c r="O175" t="s">
        <v>29</v>
      </c>
      <c r="P175" t="s">
        <v>41</v>
      </c>
    </row>
    <row r="176" spans="1:18" ht="12.75" customHeight="1" x14ac:dyDescent="0.45">
      <c r="A176" s="6" t="s">
        <v>5</v>
      </c>
      <c r="B176" t="s">
        <v>410</v>
      </c>
      <c r="C176">
        <v>2011</v>
      </c>
      <c r="E176">
        <v>53767</v>
      </c>
      <c r="F176">
        <v>0</v>
      </c>
      <c r="G176">
        <v>0</v>
      </c>
      <c r="I176">
        <v>0</v>
      </c>
      <c r="J176">
        <v>0</v>
      </c>
      <c r="K176">
        <v>0</v>
      </c>
      <c r="L176" t="s">
        <v>28</v>
      </c>
      <c r="M176" s="41">
        <v>44473</v>
      </c>
      <c r="N176" t="s">
        <v>29</v>
      </c>
      <c r="O176" t="s">
        <v>29</v>
      </c>
      <c r="P176" t="s">
        <v>37</v>
      </c>
      <c r="Q176" s="68">
        <v>1</v>
      </c>
      <c r="R176" s="6" t="s">
        <v>406</v>
      </c>
    </row>
    <row r="177" spans="1:19" ht="12.75" customHeight="1" x14ac:dyDescent="0.45">
      <c r="A177" s="6" t="s">
        <v>12</v>
      </c>
      <c r="B177" t="s">
        <v>288</v>
      </c>
      <c r="C177">
        <v>2006</v>
      </c>
      <c r="D177" s="6">
        <v>3</v>
      </c>
      <c r="E177">
        <v>48098</v>
      </c>
      <c r="F177">
        <v>1247</v>
      </c>
      <c r="G177">
        <v>1443</v>
      </c>
      <c r="H177">
        <v>23719230</v>
      </c>
      <c r="I177">
        <v>0</v>
      </c>
      <c r="J177">
        <v>1183</v>
      </c>
      <c r="K177">
        <v>1427</v>
      </c>
      <c r="L177" t="s">
        <v>28</v>
      </c>
      <c r="M177" s="41">
        <v>44258</v>
      </c>
      <c r="N177" t="s">
        <v>29</v>
      </c>
      <c r="O177" t="s">
        <v>29</v>
      </c>
      <c r="P177" t="s">
        <v>37</v>
      </c>
    </row>
    <row r="178" spans="1:19" ht="12.75" customHeight="1" x14ac:dyDescent="0.45">
      <c r="A178" s="6" t="s">
        <v>6</v>
      </c>
      <c r="B178" t="s">
        <v>58</v>
      </c>
      <c r="C178">
        <v>2010</v>
      </c>
      <c r="D178" s="6">
        <v>3</v>
      </c>
      <c r="E178">
        <v>47796</v>
      </c>
      <c r="F178">
        <v>1425</v>
      </c>
      <c r="G178">
        <v>1558</v>
      </c>
      <c r="H178">
        <v>23715324</v>
      </c>
      <c r="I178">
        <v>1351</v>
      </c>
      <c r="J178">
        <v>1329</v>
      </c>
      <c r="K178">
        <v>1322</v>
      </c>
      <c r="L178" t="s">
        <v>28</v>
      </c>
      <c r="M178" s="41">
        <v>44250</v>
      </c>
      <c r="N178" t="s">
        <v>29</v>
      </c>
      <c r="O178" t="s">
        <v>29</v>
      </c>
      <c r="P178" t="s">
        <v>35</v>
      </c>
      <c r="Q178" s="68">
        <v>1</v>
      </c>
      <c r="R178" s="6" t="s">
        <v>402</v>
      </c>
      <c r="S178" s="6" t="s">
        <v>446</v>
      </c>
    </row>
    <row r="179" spans="1:19" ht="12.75" customHeight="1" x14ac:dyDescent="0.45">
      <c r="A179" s="6" t="s">
        <v>7</v>
      </c>
      <c r="B179" t="s">
        <v>279</v>
      </c>
      <c r="C179">
        <v>2008</v>
      </c>
      <c r="D179" s="6">
        <v>3</v>
      </c>
      <c r="E179">
        <v>50116</v>
      </c>
      <c r="F179">
        <v>1260</v>
      </c>
      <c r="G179">
        <v>1218</v>
      </c>
      <c r="H179">
        <v>23743050</v>
      </c>
      <c r="I179">
        <v>0</v>
      </c>
      <c r="J179">
        <v>0</v>
      </c>
      <c r="K179">
        <v>0</v>
      </c>
      <c r="L179" t="s">
        <v>28</v>
      </c>
      <c r="M179" s="41">
        <v>44256</v>
      </c>
      <c r="N179" t="s">
        <v>29</v>
      </c>
      <c r="O179" t="s">
        <v>29</v>
      </c>
      <c r="P179" t="s">
        <v>33</v>
      </c>
    </row>
    <row r="180" spans="1:19" ht="12.75" customHeight="1" x14ac:dyDescent="0.45">
      <c r="A180" s="6" t="s">
        <v>12</v>
      </c>
      <c r="B180" t="s">
        <v>336</v>
      </c>
      <c r="C180">
        <v>2005</v>
      </c>
      <c r="D180" s="6">
        <v>4</v>
      </c>
      <c r="E180">
        <v>51512</v>
      </c>
      <c r="F180">
        <v>1100</v>
      </c>
      <c r="G180">
        <v>1201</v>
      </c>
      <c r="H180">
        <v>23735449</v>
      </c>
      <c r="I180">
        <v>0</v>
      </c>
      <c r="J180">
        <v>1226</v>
      </c>
      <c r="K180">
        <v>0</v>
      </c>
      <c r="L180" t="s">
        <v>28</v>
      </c>
      <c r="M180" s="41">
        <v>44251</v>
      </c>
      <c r="N180" t="s">
        <v>29</v>
      </c>
      <c r="O180" t="s">
        <v>29</v>
      </c>
      <c r="P180" t="s">
        <v>57</v>
      </c>
    </row>
    <row r="181" spans="1:19" ht="12.75" customHeight="1" x14ac:dyDescent="0.45">
      <c r="A181" s="6" t="s">
        <v>12</v>
      </c>
      <c r="B181" t="s">
        <v>163</v>
      </c>
      <c r="C181">
        <v>2006</v>
      </c>
      <c r="D181" s="6">
        <v>2</v>
      </c>
      <c r="E181">
        <v>42141</v>
      </c>
      <c r="F181">
        <v>1734</v>
      </c>
      <c r="G181">
        <v>1716</v>
      </c>
      <c r="H181">
        <v>23712520</v>
      </c>
      <c r="I181">
        <v>1756</v>
      </c>
      <c r="J181">
        <v>0</v>
      </c>
      <c r="K181">
        <v>0</v>
      </c>
      <c r="L181" t="s">
        <v>28</v>
      </c>
      <c r="M181" s="41">
        <v>44256</v>
      </c>
      <c r="N181" t="s">
        <v>29</v>
      </c>
      <c r="O181" t="s">
        <v>29</v>
      </c>
      <c r="P181" t="s">
        <v>33</v>
      </c>
      <c r="Q181" s="68">
        <v>1</v>
      </c>
      <c r="R181" s="6" t="s">
        <v>402</v>
      </c>
    </row>
    <row r="182" spans="1:19" ht="12.75" customHeight="1" x14ac:dyDescent="0.45">
      <c r="A182" s="6" t="s">
        <v>5</v>
      </c>
      <c r="B182" t="s">
        <v>332</v>
      </c>
      <c r="C182">
        <v>2011</v>
      </c>
      <c r="D182" s="6">
        <v>4</v>
      </c>
      <c r="E182">
        <v>50468</v>
      </c>
      <c r="F182">
        <v>1100</v>
      </c>
      <c r="G182">
        <v>1097</v>
      </c>
      <c r="I182">
        <v>0</v>
      </c>
      <c r="J182">
        <v>0</v>
      </c>
      <c r="K182">
        <v>0</v>
      </c>
      <c r="L182" t="s">
        <v>28</v>
      </c>
      <c r="M182" s="41">
        <v>44256</v>
      </c>
      <c r="N182" t="s">
        <v>29</v>
      </c>
      <c r="O182" t="s">
        <v>29</v>
      </c>
      <c r="P182" t="s">
        <v>33</v>
      </c>
    </row>
    <row r="183" spans="1:19" ht="12.75" customHeight="1" x14ac:dyDescent="0.45">
      <c r="A183" s="6" t="s">
        <v>7</v>
      </c>
      <c r="B183" t="s">
        <v>382</v>
      </c>
      <c r="C183">
        <v>2008</v>
      </c>
      <c r="D183" s="6" t="s">
        <v>247</v>
      </c>
      <c r="E183">
        <v>45362</v>
      </c>
      <c r="F183">
        <v>0</v>
      </c>
      <c r="G183">
        <v>0</v>
      </c>
      <c r="I183">
        <v>0</v>
      </c>
      <c r="J183">
        <v>0</v>
      </c>
      <c r="K183">
        <v>0</v>
      </c>
      <c r="L183" t="s">
        <v>28</v>
      </c>
      <c r="M183" s="41">
        <v>44265</v>
      </c>
      <c r="N183" t="s">
        <v>29</v>
      </c>
      <c r="O183" t="s">
        <v>29</v>
      </c>
      <c r="P183" t="s">
        <v>61</v>
      </c>
    </row>
    <row r="184" spans="1:19" ht="12.75" customHeight="1" x14ac:dyDescent="0.45">
      <c r="A184" s="6" t="s">
        <v>12</v>
      </c>
      <c r="B184" t="s">
        <v>110</v>
      </c>
      <c r="C184">
        <v>2006</v>
      </c>
      <c r="D184" s="6">
        <v>3</v>
      </c>
      <c r="E184">
        <v>48789</v>
      </c>
      <c r="F184">
        <v>1338</v>
      </c>
      <c r="G184">
        <v>1368</v>
      </c>
      <c r="H184">
        <v>23732202</v>
      </c>
      <c r="I184">
        <v>0</v>
      </c>
      <c r="J184">
        <v>1267</v>
      </c>
      <c r="K184">
        <v>0</v>
      </c>
      <c r="L184" t="s">
        <v>28</v>
      </c>
      <c r="M184" s="41">
        <v>44265</v>
      </c>
      <c r="N184" t="s">
        <v>29</v>
      </c>
      <c r="O184" t="s">
        <v>29</v>
      </c>
      <c r="P184" t="s">
        <v>61</v>
      </c>
    </row>
    <row r="185" spans="1:19" ht="12.75" customHeight="1" x14ac:dyDescent="0.45">
      <c r="A185" s="6" t="s">
        <v>13</v>
      </c>
      <c r="B185" t="s">
        <v>360</v>
      </c>
      <c r="C185">
        <v>2003</v>
      </c>
      <c r="D185" s="6">
        <v>4</v>
      </c>
      <c r="E185">
        <v>39499</v>
      </c>
      <c r="F185">
        <v>1076</v>
      </c>
      <c r="G185">
        <v>1123</v>
      </c>
      <c r="I185">
        <v>0</v>
      </c>
      <c r="J185">
        <v>0</v>
      </c>
      <c r="K185">
        <v>0</v>
      </c>
      <c r="L185" t="s">
        <v>28</v>
      </c>
      <c r="M185" s="41">
        <v>44256</v>
      </c>
      <c r="N185" t="s">
        <v>29</v>
      </c>
      <c r="O185" t="s">
        <v>29</v>
      </c>
      <c r="P185" t="s">
        <v>33</v>
      </c>
    </row>
    <row r="186" spans="1:19" ht="12.75" customHeight="1" x14ac:dyDescent="0.45">
      <c r="A186" s="6" t="s">
        <v>12</v>
      </c>
      <c r="B186" t="s">
        <v>105</v>
      </c>
      <c r="C186">
        <v>2006</v>
      </c>
      <c r="D186" s="6">
        <v>2</v>
      </c>
      <c r="E186">
        <v>44755</v>
      </c>
      <c r="F186">
        <v>1690</v>
      </c>
      <c r="G186">
        <v>1433</v>
      </c>
      <c r="H186">
        <v>23701501</v>
      </c>
      <c r="I186">
        <v>1624</v>
      </c>
      <c r="J186">
        <v>1424</v>
      </c>
      <c r="K186">
        <v>1455</v>
      </c>
      <c r="L186" t="s">
        <v>28</v>
      </c>
      <c r="M186" s="41">
        <v>44250</v>
      </c>
      <c r="N186" t="s">
        <v>29</v>
      </c>
      <c r="O186" t="s">
        <v>29</v>
      </c>
      <c r="P186" t="s">
        <v>35</v>
      </c>
      <c r="Q186" s="68">
        <v>1</v>
      </c>
      <c r="R186" s="6" t="s">
        <v>402</v>
      </c>
    </row>
    <row r="187" spans="1:19" ht="12.75" customHeight="1" x14ac:dyDescent="0.45">
      <c r="A187" s="6" t="s">
        <v>5</v>
      </c>
      <c r="B187" t="s">
        <v>395</v>
      </c>
      <c r="C187">
        <v>2011</v>
      </c>
      <c r="D187" s="6">
        <v>4</v>
      </c>
      <c r="E187">
        <v>53792</v>
      </c>
      <c r="F187">
        <v>0</v>
      </c>
      <c r="G187">
        <v>0</v>
      </c>
      <c r="I187">
        <v>1235</v>
      </c>
      <c r="J187">
        <v>1144</v>
      </c>
      <c r="K187">
        <v>1424</v>
      </c>
      <c r="L187" t="s">
        <v>28</v>
      </c>
      <c r="M187" s="41">
        <v>44477</v>
      </c>
      <c r="N187" t="s">
        <v>29</v>
      </c>
      <c r="O187" t="s">
        <v>29</v>
      </c>
      <c r="P187" t="s">
        <v>31</v>
      </c>
      <c r="Q187" s="68">
        <v>1</v>
      </c>
      <c r="R187" s="6" t="s">
        <v>427</v>
      </c>
    </row>
    <row r="188" spans="1:19" ht="12.75" customHeight="1" x14ac:dyDescent="0.45">
      <c r="A188" s="6" t="s">
        <v>7</v>
      </c>
      <c r="B188" t="s">
        <v>339</v>
      </c>
      <c r="C188">
        <v>2008</v>
      </c>
      <c r="D188" s="6">
        <v>4</v>
      </c>
      <c r="E188">
        <v>48222</v>
      </c>
      <c r="F188">
        <v>1100</v>
      </c>
      <c r="G188">
        <v>0</v>
      </c>
      <c r="H188">
        <v>23715006</v>
      </c>
      <c r="I188">
        <v>0</v>
      </c>
      <c r="J188">
        <v>0</v>
      </c>
      <c r="K188">
        <v>0</v>
      </c>
      <c r="L188" t="s">
        <v>28</v>
      </c>
      <c r="M188" s="41">
        <v>44258</v>
      </c>
      <c r="N188" t="s">
        <v>29</v>
      </c>
      <c r="O188" t="s">
        <v>29</v>
      </c>
      <c r="P188" t="s">
        <v>37</v>
      </c>
    </row>
    <row r="189" spans="1:19" ht="12.75" customHeight="1" x14ac:dyDescent="0.45">
      <c r="A189" s="6" t="s">
        <v>13</v>
      </c>
      <c r="B189" t="s">
        <v>348</v>
      </c>
      <c r="C189">
        <v>2004</v>
      </c>
      <c r="D189" s="6">
        <v>4</v>
      </c>
      <c r="E189">
        <v>44974</v>
      </c>
      <c r="F189">
        <v>1097</v>
      </c>
      <c r="G189">
        <v>0</v>
      </c>
      <c r="H189">
        <v>23739819</v>
      </c>
      <c r="I189">
        <v>0</v>
      </c>
      <c r="J189">
        <v>1050</v>
      </c>
      <c r="K189">
        <v>0</v>
      </c>
      <c r="L189" t="s">
        <v>28</v>
      </c>
      <c r="M189" s="41">
        <v>44258</v>
      </c>
      <c r="N189" t="s">
        <v>29</v>
      </c>
      <c r="O189" t="s">
        <v>29</v>
      </c>
      <c r="P189" t="s">
        <v>37</v>
      </c>
      <c r="Q189" s="68">
        <v>1</v>
      </c>
      <c r="R189" s="6" t="s">
        <v>427</v>
      </c>
    </row>
    <row r="190" spans="1:19" ht="12.75" customHeight="1" x14ac:dyDescent="0.45">
      <c r="A190" s="6" t="s">
        <v>12</v>
      </c>
      <c r="B190" t="s">
        <v>337</v>
      </c>
      <c r="C190">
        <v>2005</v>
      </c>
      <c r="D190" s="6">
        <v>4</v>
      </c>
      <c r="E190">
        <v>51511</v>
      </c>
      <c r="F190">
        <v>1100</v>
      </c>
      <c r="G190">
        <v>1169</v>
      </c>
      <c r="H190">
        <v>23732784</v>
      </c>
      <c r="I190">
        <v>0</v>
      </c>
      <c r="J190">
        <v>1196</v>
      </c>
      <c r="K190">
        <v>0</v>
      </c>
      <c r="L190" t="s">
        <v>28</v>
      </c>
      <c r="M190" s="41">
        <v>44251</v>
      </c>
      <c r="N190" t="s">
        <v>29</v>
      </c>
      <c r="O190" t="s">
        <v>29</v>
      </c>
      <c r="P190" t="s">
        <v>57</v>
      </c>
    </row>
    <row r="191" spans="1:19" ht="12.75" customHeight="1" x14ac:dyDescent="0.45">
      <c r="A191" s="6" t="s">
        <v>6</v>
      </c>
      <c r="B191" t="s">
        <v>59</v>
      </c>
      <c r="C191">
        <v>2009</v>
      </c>
      <c r="D191" s="6">
        <v>3</v>
      </c>
      <c r="E191">
        <v>48557</v>
      </c>
      <c r="F191">
        <v>1136</v>
      </c>
      <c r="G191">
        <v>1213</v>
      </c>
      <c r="H191">
        <v>23732989</v>
      </c>
      <c r="I191">
        <v>0</v>
      </c>
      <c r="J191">
        <v>1220</v>
      </c>
      <c r="K191">
        <v>0</v>
      </c>
      <c r="L191" t="s">
        <v>28</v>
      </c>
      <c r="M191" s="41">
        <v>44250</v>
      </c>
      <c r="N191" t="s">
        <v>29</v>
      </c>
      <c r="O191" t="s">
        <v>29</v>
      </c>
      <c r="P191" t="s">
        <v>35</v>
      </c>
    </row>
    <row r="192" spans="1:19" ht="12.75" customHeight="1" x14ac:dyDescent="0.45">
      <c r="A192" s="6" t="s">
        <v>7</v>
      </c>
      <c r="B192" t="s">
        <v>273</v>
      </c>
      <c r="C192">
        <v>2008</v>
      </c>
      <c r="D192" s="6">
        <v>3</v>
      </c>
      <c r="E192">
        <v>46139</v>
      </c>
      <c r="F192">
        <v>1291</v>
      </c>
      <c r="G192">
        <v>0</v>
      </c>
      <c r="H192">
        <v>23721200</v>
      </c>
      <c r="I192">
        <v>0</v>
      </c>
      <c r="J192">
        <v>0</v>
      </c>
      <c r="K192">
        <v>1266</v>
      </c>
      <c r="L192" t="s">
        <v>28</v>
      </c>
      <c r="M192" s="41">
        <v>44265</v>
      </c>
      <c r="N192" t="s">
        <v>29</v>
      </c>
      <c r="O192" t="s">
        <v>29</v>
      </c>
      <c r="P192" t="s">
        <v>61</v>
      </c>
    </row>
    <row r="193" spans="1:19" ht="12.75" customHeight="1" x14ac:dyDescent="0.45">
      <c r="A193" s="6" t="s">
        <v>6</v>
      </c>
      <c r="B193" t="s">
        <v>48</v>
      </c>
      <c r="C193">
        <v>2010</v>
      </c>
      <c r="D193" s="6">
        <v>2</v>
      </c>
      <c r="E193">
        <v>49915</v>
      </c>
      <c r="F193">
        <v>1676</v>
      </c>
      <c r="G193">
        <v>1666</v>
      </c>
      <c r="H193">
        <v>23732580</v>
      </c>
      <c r="I193">
        <v>1588</v>
      </c>
      <c r="J193">
        <v>1379</v>
      </c>
      <c r="K193">
        <v>1372</v>
      </c>
      <c r="L193" t="s">
        <v>28</v>
      </c>
      <c r="M193" s="41">
        <v>44256</v>
      </c>
      <c r="N193" t="s">
        <v>29</v>
      </c>
      <c r="O193" t="s">
        <v>29</v>
      </c>
      <c r="P193" t="s">
        <v>67</v>
      </c>
      <c r="Q193" s="68">
        <v>1</v>
      </c>
      <c r="R193" s="6" t="s">
        <v>4</v>
      </c>
      <c r="S193" s="6" t="s">
        <v>446</v>
      </c>
    </row>
    <row r="194" spans="1:19" ht="12.75" customHeight="1" x14ac:dyDescent="0.45">
      <c r="A194" s="6" t="s">
        <v>5</v>
      </c>
      <c r="B194" t="s">
        <v>397</v>
      </c>
      <c r="C194">
        <v>2011</v>
      </c>
      <c r="D194" s="6">
        <v>4</v>
      </c>
      <c r="E194">
        <v>53736</v>
      </c>
      <c r="F194">
        <v>0</v>
      </c>
      <c r="G194">
        <v>0</v>
      </c>
      <c r="I194">
        <v>0</v>
      </c>
      <c r="J194">
        <v>0</v>
      </c>
      <c r="K194">
        <v>0</v>
      </c>
      <c r="L194" t="s">
        <v>28</v>
      </c>
      <c r="M194" s="41">
        <v>44468</v>
      </c>
      <c r="N194" t="s">
        <v>29</v>
      </c>
      <c r="O194" t="s">
        <v>29</v>
      </c>
      <c r="P194" t="s">
        <v>33</v>
      </c>
      <c r="Q194" s="68">
        <v>1</v>
      </c>
      <c r="R194" s="6" t="s">
        <v>406</v>
      </c>
    </row>
    <row r="195" spans="1:19" ht="12.75" customHeight="1" x14ac:dyDescent="0.45">
      <c r="A195" s="6" t="s">
        <v>6</v>
      </c>
      <c r="B195" t="s">
        <v>228</v>
      </c>
      <c r="C195">
        <v>2010</v>
      </c>
      <c r="D195" s="6">
        <v>4</v>
      </c>
      <c r="E195">
        <v>52131</v>
      </c>
      <c r="F195">
        <v>1125</v>
      </c>
      <c r="G195">
        <v>1077</v>
      </c>
      <c r="H195">
        <v>23743603</v>
      </c>
      <c r="I195">
        <v>0</v>
      </c>
      <c r="J195">
        <v>0</v>
      </c>
      <c r="K195">
        <v>0</v>
      </c>
      <c r="L195" t="s">
        <v>28</v>
      </c>
      <c r="M195" s="41">
        <v>44256</v>
      </c>
      <c r="N195" t="s">
        <v>29</v>
      </c>
      <c r="O195" t="s">
        <v>29</v>
      </c>
      <c r="P195" t="s">
        <v>67</v>
      </c>
    </row>
    <row r="196" spans="1:19" ht="12.75" customHeight="1" x14ac:dyDescent="0.45">
      <c r="A196" s="6" t="s">
        <v>6</v>
      </c>
      <c r="B196" t="s">
        <v>393</v>
      </c>
      <c r="C196">
        <v>2009</v>
      </c>
      <c r="D196" s="6">
        <v>4</v>
      </c>
      <c r="E196">
        <v>52716</v>
      </c>
      <c r="F196">
        <v>0</v>
      </c>
      <c r="G196">
        <v>0</v>
      </c>
      <c r="I196">
        <v>0</v>
      </c>
      <c r="J196">
        <v>0</v>
      </c>
      <c r="K196">
        <v>0</v>
      </c>
      <c r="L196" t="s">
        <v>28</v>
      </c>
      <c r="M196" s="41">
        <v>44256</v>
      </c>
      <c r="N196" t="s">
        <v>29</v>
      </c>
      <c r="O196" t="s">
        <v>29</v>
      </c>
      <c r="P196" t="s">
        <v>33</v>
      </c>
    </row>
    <row r="197" spans="1:19" ht="12.75" customHeight="1" x14ac:dyDescent="0.45">
      <c r="A197" s="6" t="s">
        <v>12</v>
      </c>
      <c r="B197" t="s">
        <v>296</v>
      </c>
      <c r="C197">
        <v>2005</v>
      </c>
      <c r="D197" s="6">
        <v>3</v>
      </c>
      <c r="E197">
        <v>47064</v>
      </c>
      <c r="F197">
        <v>1215</v>
      </c>
      <c r="G197">
        <v>1250</v>
      </c>
      <c r="H197">
        <v>23715014</v>
      </c>
      <c r="I197">
        <v>0</v>
      </c>
      <c r="J197">
        <v>1302</v>
      </c>
      <c r="K197">
        <v>0</v>
      </c>
      <c r="L197" t="s">
        <v>28</v>
      </c>
      <c r="M197" s="41">
        <v>44251</v>
      </c>
      <c r="N197" t="s">
        <v>29</v>
      </c>
      <c r="O197" t="s">
        <v>29</v>
      </c>
      <c r="P197" t="s">
        <v>57</v>
      </c>
    </row>
    <row r="198" spans="1:19" ht="12.75" customHeight="1" x14ac:dyDescent="0.45">
      <c r="A198" s="6" t="s">
        <v>7</v>
      </c>
      <c r="B198" t="s">
        <v>435</v>
      </c>
      <c r="C198">
        <v>2008</v>
      </c>
      <c r="E198">
        <v>54338</v>
      </c>
      <c r="F198">
        <v>0</v>
      </c>
      <c r="G198">
        <v>0</v>
      </c>
      <c r="H198">
        <v>23750090</v>
      </c>
      <c r="I198">
        <v>0</v>
      </c>
      <c r="J198">
        <v>0</v>
      </c>
      <c r="K198">
        <v>0</v>
      </c>
      <c r="L198" t="s">
        <v>28</v>
      </c>
      <c r="M198" s="41">
        <v>44644</v>
      </c>
      <c r="N198" t="s">
        <v>29</v>
      </c>
      <c r="O198" t="s">
        <v>29</v>
      </c>
      <c r="P198" t="s">
        <v>35</v>
      </c>
      <c r="Q198" s="68">
        <v>1</v>
      </c>
      <c r="R198" s="6" t="s">
        <v>427</v>
      </c>
    </row>
    <row r="199" spans="1:19" ht="12.75" customHeight="1" x14ac:dyDescent="0.45">
      <c r="A199" s="6" t="s">
        <v>5</v>
      </c>
      <c r="B199" t="s">
        <v>433</v>
      </c>
      <c r="C199">
        <v>2011</v>
      </c>
      <c r="E199">
        <v>53762</v>
      </c>
      <c r="F199">
        <v>0</v>
      </c>
      <c r="G199">
        <v>0</v>
      </c>
      <c r="I199">
        <v>0</v>
      </c>
      <c r="J199">
        <v>0</v>
      </c>
      <c r="K199">
        <v>0</v>
      </c>
      <c r="L199" t="s">
        <v>28</v>
      </c>
      <c r="M199" s="41">
        <v>44623</v>
      </c>
      <c r="N199" t="s">
        <v>29</v>
      </c>
      <c r="O199" t="s">
        <v>29</v>
      </c>
      <c r="P199" t="s">
        <v>45</v>
      </c>
    </row>
    <row r="200" spans="1:19" ht="12.75" customHeight="1" x14ac:dyDescent="0.45">
      <c r="A200" s="6" t="s">
        <v>12</v>
      </c>
      <c r="B200" t="s">
        <v>77</v>
      </c>
      <c r="C200">
        <v>2006</v>
      </c>
      <c r="D200" s="6">
        <v>1</v>
      </c>
      <c r="E200">
        <v>43276</v>
      </c>
      <c r="F200">
        <v>1762</v>
      </c>
      <c r="G200">
        <v>1600</v>
      </c>
      <c r="H200">
        <v>393754</v>
      </c>
      <c r="I200">
        <v>1782</v>
      </c>
      <c r="J200">
        <v>0</v>
      </c>
      <c r="K200">
        <v>0</v>
      </c>
      <c r="L200" t="s">
        <v>28</v>
      </c>
      <c r="M200" s="41">
        <v>44259</v>
      </c>
      <c r="N200" t="s">
        <v>29</v>
      </c>
      <c r="O200" t="s">
        <v>29</v>
      </c>
      <c r="P200" t="s">
        <v>45</v>
      </c>
      <c r="Q200" s="68">
        <v>1</v>
      </c>
      <c r="R200" s="6" t="s">
        <v>4</v>
      </c>
    </row>
    <row r="201" spans="1:19" ht="12.75" customHeight="1" x14ac:dyDescent="0.45">
      <c r="A201" s="6" t="s">
        <v>13</v>
      </c>
      <c r="B201" t="s">
        <v>303</v>
      </c>
      <c r="C201">
        <v>2004</v>
      </c>
      <c r="D201" s="6">
        <v>3</v>
      </c>
      <c r="E201">
        <v>43484</v>
      </c>
      <c r="F201">
        <v>1191</v>
      </c>
      <c r="G201">
        <v>1293</v>
      </c>
      <c r="H201">
        <v>23735899</v>
      </c>
      <c r="I201">
        <v>0</v>
      </c>
      <c r="J201">
        <v>1282</v>
      </c>
      <c r="K201">
        <v>0</v>
      </c>
      <c r="L201" t="s">
        <v>28</v>
      </c>
      <c r="M201" s="41">
        <v>44259</v>
      </c>
      <c r="N201" t="s">
        <v>29</v>
      </c>
      <c r="O201" t="s">
        <v>29</v>
      </c>
      <c r="P201" t="s">
        <v>45</v>
      </c>
    </row>
    <row r="202" spans="1:19" ht="12.75" customHeight="1" x14ac:dyDescent="0.45">
      <c r="A202" s="6" t="s">
        <v>7</v>
      </c>
      <c r="B202" t="s">
        <v>275</v>
      </c>
      <c r="C202">
        <v>2007</v>
      </c>
      <c r="D202" s="6">
        <v>3</v>
      </c>
      <c r="E202">
        <v>43483</v>
      </c>
      <c r="F202">
        <v>1273</v>
      </c>
      <c r="G202">
        <v>1387</v>
      </c>
      <c r="H202">
        <v>23730820</v>
      </c>
      <c r="I202">
        <v>0</v>
      </c>
      <c r="J202">
        <v>0</v>
      </c>
      <c r="K202">
        <v>0</v>
      </c>
      <c r="L202" t="s">
        <v>28</v>
      </c>
      <c r="M202" s="41">
        <v>44259</v>
      </c>
      <c r="N202" t="s">
        <v>29</v>
      </c>
      <c r="O202" t="s">
        <v>29</v>
      </c>
      <c r="P202" t="s">
        <v>45</v>
      </c>
    </row>
    <row r="203" spans="1:19" ht="12.75" customHeight="1" x14ac:dyDescent="0.45">
      <c r="A203" s="6" t="s">
        <v>12</v>
      </c>
      <c r="B203" t="s">
        <v>76</v>
      </c>
      <c r="C203">
        <v>2005</v>
      </c>
      <c r="D203" s="6" t="s">
        <v>94</v>
      </c>
      <c r="E203">
        <v>37174</v>
      </c>
      <c r="F203">
        <v>2130</v>
      </c>
      <c r="G203">
        <v>1911</v>
      </c>
      <c r="H203">
        <v>371971</v>
      </c>
      <c r="I203">
        <v>2163</v>
      </c>
      <c r="J203">
        <v>1870</v>
      </c>
      <c r="K203">
        <v>2026</v>
      </c>
      <c r="L203" t="s">
        <v>28</v>
      </c>
      <c r="M203" s="41">
        <v>44258</v>
      </c>
      <c r="N203" t="s">
        <v>29</v>
      </c>
      <c r="O203" t="s">
        <v>29</v>
      </c>
      <c r="P203" t="s">
        <v>37</v>
      </c>
      <c r="Q203" s="68">
        <v>1</v>
      </c>
      <c r="R203" s="6" t="s">
        <v>4</v>
      </c>
    </row>
    <row r="204" spans="1:19" ht="12.75" customHeight="1" x14ac:dyDescent="0.45">
      <c r="A204" s="6" t="s">
        <v>7</v>
      </c>
      <c r="B204" t="s">
        <v>381</v>
      </c>
      <c r="C204">
        <v>2007</v>
      </c>
      <c r="D204" s="6" t="s">
        <v>247</v>
      </c>
      <c r="E204">
        <v>46138</v>
      </c>
      <c r="F204">
        <v>0</v>
      </c>
      <c r="G204">
        <v>0</v>
      </c>
      <c r="H204">
        <v>23721227</v>
      </c>
      <c r="I204">
        <v>0</v>
      </c>
      <c r="J204">
        <v>0</v>
      </c>
      <c r="K204">
        <v>0</v>
      </c>
      <c r="L204" t="s">
        <v>28</v>
      </c>
      <c r="M204" s="41">
        <v>44265</v>
      </c>
      <c r="N204" t="s">
        <v>29</v>
      </c>
      <c r="O204" t="s">
        <v>29</v>
      </c>
      <c r="P204" t="s">
        <v>61</v>
      </c>
    </row>
    <row r="205" spans="1:19" ht="12.75" customHeight="1" x14ac:dyDescent="0.45">
      <c r="A205" s="6" t="s">
        <v>2</v>
      </c>
      <c r="B205" t="s">
        <v>423</v>
      </c>
      <c r="C205">
        <v>2014</v>
      </c>
      <c r="E205">
        <v>53184</v>
      </c>
      <c r="F205">
        <v>0</v>
      </c>
      <c r="G205">
        <v>0</v>
      </c>
      <c r="I205">
        <v>0</v>
      </c>
      <c r="J205">
        <v>0</v>
      </c>
      <c r="K205">
        <v>0</v>
      </c>
      <c r="L205" t="s">
        <v>28</v>
      </c>
      <c r="M205" s="41">
        <v>44265</v>
      </c>
      <c r="N205" t="s">
        <v>29</v>
      </c>
      <c r="O205" t="s">
        <v>29</v>
      </c>
      <c r="P205" t="s">
        <v>61</v>
      </c>
      <c r="Q205" s="68">
        <v>1</v>
      </c>
      <c r="R205" s="6" t="s">
        <v>416</v>
      </c>
    </row>
    <row r="206" spans="1:19" ht="12.75" customHeight="1" x14ac:dyDescent="0.45">
      <c r="A206" s="6" t="s">
        <v>13</v>
      </c>
      <c r="B206" t="s">
        <v>88</v>
      </c>
      <c r="C206">
        <v>2003</v>
      </c>
      <c r="D206" s="6">
        <v>1</v>
      </c>
      <c r="E206">
        <v>38552</v>
      </c>
      <c r="F206">
        <v>1978</v>
      </c>
      <c r="G206">
        <v>1943</v>
      </c>
      <c r="H206">
        <v>371980</v>
      </c>
      <c r="I206">
        <v>2014</v>
      </c>
      <c r="J206">
        <v>1979</v>
      </c>
      <c r="K206">
        <v>1862</v>
      </c>
      <c r="L206" t="s">
        <v>28</v>
      </c>
      <c r="M206" s="41">
        <v>44265</v>
      </c>
      <c r="N206" t="s">
        <v>29</v>
      </c>
      <c r="O206" t="s">
        <v>29</v>
      </c>
      <c r="P206" t="s">
        <v>61</v>
      </c>
      <c r="Q206" s="68">
        <v>1</v>
      </c>
      <c r="R206" s="6" t="s">
        <v>4</v>
      </c>
    </row>
    <row r="207" spans="1:19" ht="12.75" customHeight="1" x14ac:dyDescent="0.45">
      <c r="A207" s="6" t="s">
        <v>13</v>
      </c>
      <c r="B207" t="s">
        <v>314</v>
      </c>
      <c r="C207">
        <v>2004</v>
      </c>
      <c r="D207" s="6">
        <v>4</v>
      </c>
      <c r="E207">
        <v>45671</v>
      </c>
      <c r="F207">
        <v>1129</v>
      </c>
      <c r="G207">
        <v>1097</v>
      </c>
      <c r="H207">
        <v>23715022</v>
      </c>
      <c r="I207">
        <v>0</v>
      </c>
      <c r="J207">
        <v>1072</v>
      </c>
      <c r="K207">
        <v>0</v>
      </c>
      <c r="L207" t="s">
        <v>28</v>
      </c>
      <c r="M207" s="41">
        <v>44251</v>
      </c>
      <c r="N207" t="s">
        <v>29</v>
      </c>
      <c r="O207" t="s">
        <v>29</v>
      </c>
      <c r="P207" t="s">
        <v>57</v>
      </c>
    </row>
    <row r="208" spans="1:19" ht="12.75" customHeight="1" x14ac:dyDescent="0.45">
      <c r="A208" s="6" t="s">
        <v>2</v>
      </c>
      <c r="B208" t="s">
        <v>118</v>
      </c>
      <c r="C208">
        <v>2013</v>
      </c>
      <c r="D208" s="6">
        <v>4</v>
      </c>
      <c r="E208">
        <v>50530</v>
      </c>
      <c r="F208">
        <v>1115</v>
      </c>
      <c r="G208">
        <v>1143</v>
      </c>
      <c r="H208">
        <v>23739940</v>
      </c>
      <c r="I208">
        <v>0</v>
      </c>
      <c r="J208">
        <v>0</v>
      </c>
      <c r="K208">
        <v>0</v>
      </c>
      <c r="L208" t="s">
        <v>28</v>
      </c>
      <c r="M208" s="41">
        <v>44252</v>
      </c>
      <c r="N208" t="s">
        <v>29</v>
      </c>
      <c r="O208" t="s">
        <v>29</v>
      </c>
      <c r="P208" t="s">
        <v>119</v>
      </c>
      <c r="Q208" s="68">
        <v>1</v>
      </c>
      <c r="R208" s="6" t="s">
        <v>4</v>
      </c>
    </row>
    <row r="209" spans="1:19" ht="12.75" customHeight="1" x14ac:dyDescent="0.45">
      <c r="A209" s="6" t="s">
        <v>5</v>
      </c>
      <c r="B209" t="s">
        <v>131</v>
      </c>
      <c r="C209">
        <v>2012</v>
      </c>
      <c r="D209" s="6">
        <v>4</v>
      </c>
      <c r="E209">
        <v>51895</v>
      </c>
      <c r="F209">
        <v>0</v>
      </c>
      <c r="G209">
        <v>0</v>
      </c>
      <c r="I209">
        <v>0</v>
      </c>
      <c r="J209">
        <v>0</v>
      </c>
      <c r="K209">
        <v>0</v>
      </c>
      <c r="L209" t="s">
        <v>28</v>
      </c>
      <c r="M209" s="41">
        <v>44265</v>
      </c>
      <c r="N209" t="s">
        <v>29</v>
      </c>
      <c r="O209" t="s">
        <v>29</v>
      </c>
      <c r="P209" t="s">
        <v>41</v>
      </c>
      <c r="Q209" s="68">
        <v>1</v>
      </c>
      <c r="R209" s="6" t="s">
        <v>416</v>
      </c>
      <c r="S209" s="6" t="s">
        <v>448</v>
      </c>
    </row>
    <row r="210" spans="1:19" ht="12.75" customHeight="1" x14ac:dyDescent="0.45">
      <c r="A210" s="6" t="s">
        <v>12</v>
      </c>
      <c r="B210" t="s">
        <v>257</v>
      </c>
      <c r="C210">
        <v>2006</v>
      </c>
      <c r="D210" s="6">
        <v>3</v>
      </c>
      <c r="E210">
        <v>43903</v>
      </c>
      <c r="F210">
        <v>1493</v>
      </c>
      <c r="G210">
        <v>1350</v>
      </c>
      <c r="H210">
        <v>394092</v>
      </c>
      <c r="I210">
        <v>1439</v>
      </c>
      <c r="J210">
        <v>1354</v>
      </c>
      <c r="K210">
        <v>1592</v>
      </c>
      <c r="L210" t="s">
        <v>28</v>
      </c>
      <c r="M210" s="41">
        <v>44256</v>
      </c>
      <c r="N210" t="s">
        <v>29</v>
      </c>
      <c r="O210" t="s">
        <v>29</v>
      </c>
      <c r="P210" t="s">
        <v>67</v>
      </c>
    </row>
    <row r="211" spans="1:19" ht="12.75" customHeight="1" x14ac:dyDescent="0.45">
      <c r="A211" s="6" t="s">
        <v>6</v>
      </c>
      <c r="B211" t="s">
        <v>340</v>
      </c>
      <c r="C211">
        <v>2009</v>
      </c>
      <c r="D211" s="6">
        <v>4</v>
      </c>
      <c r="E211">
        <v>48555</v>
      </c>
      <c r="F211">
        <v>1100</v>
      </c>
      <c r="G211">
        <v>1065</v>
      </c>
      <c r="I211">
        <v>0</v>
      </c>
      <c r="J211">
        <v>0</v>
      </c>
      <c r="K211">
        <v>0</v>
      </c>
      <c r="L211" t="s">
        <v>28</v>
      </c>
      <c r="M211" s="41">
        <v>44250</v>
      </c>
      <c r="N211" t="s">
        <v>29</v>
      </c>
      <c r="O211" t="s">
        <v>29</v>
      </c>
      <c r="P211" t="s">
        <v>35</v>
      </c>
    </row>
    <row r="212" spans="1:19" ht="12.75" customHeight="1" x14ac:dyDescent="0.45">
      <c r="A212" s="6" t="s">
        <v>12</v>
      </c>
      <c r="B212" t="s">
        <v>439</v>
      </c>
      <c r="C212">
        <v>2006</v>
      </c>
      <c r="E212">
        <v>53474</v>
      </c>
      <c r="F212">
        <v>0</v>
      </c>
      <c r="G212">
        <v>0</v>
      </c>
      <c r="H212">
        <v>23744227</v>
      </c>
      <c r="I212">
        <v>0</v>
      </c>
      <c r="J212">
        <v>0</v>
      </c>
      <c r="K212">
        <v>0</v>
      </c>
      <c r="L212" t="s">
        <v>28</v>
      </c>
      <c r="M212" s="41">
        <v>44585</v>
      </c>
      <c r="N212" t="s">
        <v>29</v>
      </c>
      <c r="O212" t="s">
        <v>29</v>
      </c>
      <c r="P212" t="s">
        <v>248</v>
      </c>
      <c r="Q212" s="68">
        <v>1</v>
      </c>
      <c r="R212" s="6" t="s">
        <v>427</v>
      </c>
    </row>
    <row r="213" spans="1:19" ht="12.75" customHeight="1" x14ac:dyDescent="0.45">
      <c r="A213" s="6" t="s">
        <v>12</v>
      </c>
      <c r="B213" t="s">
        <v>86</v>
      </c>
      <c r="C213">
        <v>2006</v>
      </c>
      <c r="D213" s="6">
        <v>2</v>
      </c>
      <c r="E213">
        <v>16876</v>
      </c>
      <c r="F213">
        <v>1500</v>
      </c>
      <c r="G213">
        <v>1476</v>
      </c>
      <c r="H213">
        <v>375993</v>
      </c>
      <c r="I213">
        <v>1438</v>
      </c>
      <c r="J213">
        <v>1454</v>
      </c>
      <c r="K213">
        <v>1665</v>
      </c>
      <c r="L213" t="s">
        <v>28</v>
      </c>
      <c r="M213" s="41">
        <v>44258</v>
      </c>
      <c r="N213" s="42">
        <v>45689</v>
      </c>
      <c r="O213" t="s">
        <v>29</v>
      </c>
      <c r="P213" t="s">
        <v>37</v>
      </c>
      <c r="Q213" s="68">
        <v>1</v>
      </c>
      <c r="R213" s="6" t="s">
        <v>427</v>
      </c>
    </row>
    <row r="214" spans="1:19" ht="12.75" customHeight="1" x14ac:dyDescent="0.45">
      <c r="A214" s="6" t="s">
        <v>12</v>
      </c>
      <c r="B214" t="s">
        <v>83</v>
      </c>
      <c r="C214">
        <v>2005</v>
      </c>
      <c r="D214" s="6">
        <v>1</v>
      </c>
      <c r="E214">
        <v>41752</v>
      </c>
      <c r="F214">
        <v>1906</v>
      </c>
      <c r="G214">
        <v>1665</v>
      </c>
      <c r="H214">
        <v>386669</v>
      </c>
      <c r="I214">
        <v>1901</v>
      </c>
      <c r="J214">
        <v>1563</v>
      </c>
      <c r="K214">
        <v>1615</v>
      </c>
      <c r="L214" t="s">
        <v>28</v>
      </c>
      <c r="M214" s="41">
        <v>44259</v>
      </c>
      <c r="N214" t="s">
        <v>29</v>
      </c>
      <c r="O214" t="s">
        <v>29</v>
      </c>
      <c r="P214" t="s">
        <v>45</v>
      </c>
      <c r="Q214" s="68">
        <v>1</v>
      </c>
      <c r="R214" s="6" t="s">
        <v>4</v>
      </c>
    </row>
    <row r="215" spans="1:19" ht="12.75" customHeight="1" x14ac:dyDescent="0.45">
      <c r="A215" s="6" t="s">
        <v>7</v>
      </c>
      <c r="B215" t="s">
        <v>300</v>
      </c>
      <c r="C215">
        <v>2008</v>
      </c>
      <c r="D215" s="6">
        <v>4</v>
      </c>
      <c r="E215">
        <v>44936</v>
      </c>
      <c r="F215">
        <v>1196</v>
      </c>
      <c r="G215">
        <v>1164</v>
      </c>
      <c r="H215">
        <v>398730</v>
      </c>
      <c r="I215">
        <v>0</v>
      </c>
      <c r="J215">
        <v>0</v>
      </c>
      <c r="K215">
        <v>0</v>
      </c>
      <c r="L215" t="s">
        <v>28</v>
      </c>
      <c r="M215" s="41">
        <v>44259</v>
      </c>
      <c r="N215" t="s">
        <v>29</v>
      </c>
      <c r="O215" t="s">
        <v>29</v>
      </c>
      <c r="P215" t="s">
        <v>45</v>
      </c>
    </row>
    <row r="216" spans="1:19" ht="12.75" customHeight="1" x14ac:dyDescent="0.45">
      <c r="A216" s="6" t="s">
        <v>7</v>
      </c>
      <c r="B216" t="s">
        <v>334</v>
      </c>
      <c r="C216">
        <v>2008</v>
      </c>
      <c r="D216" s="6">
        <v>4</v>
      </c>
      <c r="E216">
        <v>51526</v>
      </c>
      <c r="F216">
        <v>1100</v>
      </c>
      <c r="G216">
        <v>1077</v>
      </c>
      <c r="I216">
        <v>0</v>
      </c>
      <c r="J216">
        <v>0</v>
      </c>
      <c r="K216">
        <v>0</v>
      </c>
      <c r="L216" t="s">
        <v>28</v>
      </c>
      <c r="M216" s="41">
        <v>44258</v>
      </c>
      <c r="N216" t="s">
        <v>29</v>
      </c>
      <c r="O216" t="s">
        <v>29</v>
      </c>
      <c r="P216" t="s">
        <v>37</v>
      </c>
    </row>
    <row r="217" spans="1:19" ht="12.75" customHeight="1" x14ac:dyDescent="0.45">
      <c r="A217" s="6" t="s">
        <v>13</v>
      </c>
      <c r="B217" t="s">
        <v>221</v>
      </c>
      <c r="C217">
        <v>2004</v>
      </c>
      <c r="D217" s="6">
        <v>2</v>
      </c>
      <c r="E217">
        <v>50031</v>
      </c>
      <c r="F217">
        <v>1711</v>
      </c>
      <c r="G217">
        <v>1610</v>
      </c>
      <c r="H217">
        <v>23730315</v>
      </c>
      <c r="I217">
        <v>1702</v>
      </c>
      <c r="J217">
        <v>1441</v>
      </c>
      <c r="K217">
        <v>1538</v>
      </c>
      <c r="L217" t="s">
        <v>28</v>
      </c>
      <c r="M217" s="41">
        <v>44259</v>
      </c>
      <c r="N217" t="s">
        <v>29</v>
      </c>
      <c r="O217" t="s">
        <v>29</v>
      </c>
      <c r="P217" t="s">
        <v>45</v>
      </c>
    </row>
    <row r="218" spans="1:19" ht="12.75" customHeight="1" x14ac:dyDescent="0.45">
      <c r="A218" s="6" t="s">
        <v>12</v>
      </c>
      <c r="B218" t="s">
        <v>79</v>
      </c>
      <c r="C218">
        <v>2005</v>
      </c>
      <c r="D218" s="6">
        <v>1</v>
      </c>
      <c r="E218">
        <v>42086</v>
      </c>
      <c r="F218">
        <v>1838</v>
      </c>
      <c r="G218">
        <v>1789</v>
      </c>
      <c r="H218">
        <v>386154</v>
      </c>
      <c r="I218">
        <v>1910</v>
      </c>
      <c r="J218">
        <v>1608</v>
      </c>
      <c r="K218">
        <v>1851</v>
      </c>
      <c r="L218" t="s">
        <v>28</v>
      </c>
      <c r="M218" s="41">
        <v>44256</v>
      </c>
      <c r="N218" t="s">
        <v>29</v>
      </c>
      <c r="O218" t="s">
        <v>29</v>
      </c>
      <c r="P218" t="s">
        <v>33</v>
      </c>
      <c r="Q218" s="68">
        <v>1</v>
      </c>
      <c r="R218" s="6" t="s">
        <v>4</v>
      </c>
    </row>
    <row r="219" spans="1:19" ht="12.75" customHeight="1" x14ac:dyDescent="0.45">
      <c r="A219" s="6" t="s">
        <v>13</v>
      </c>
      <c r="B219" t="s">
        <v>308</v>
      </c>
      <c r="C219">
        <v>2003</v>
      </c>
      <c r="D219" s="6">
        <v>4</v>
      </c>
      <c r="E219">
        <v>42127</v>
      </c>
      <c r="F219">
        <v>1164</v>
      </c>
      <c r="G219">
        <v>1092</v>
      </c>
      <c r="I219">
        <v>0</v>
      </c>
      <c r="J219">
        <v>0</v>
      </c>
      <c r="K219">
        <v>0</v>
      </c>
      <c r="L219" t="s">
        <v>28</v>
      </c>
      <c r="M219" s="41">
        <v>44257</v>
      </c>
      <c r="N219" t="s">
        <v>29</v>
      </c>
      <c r="O219" t="s">
        <v>29</v>
      </c>
      <c r="P219" t="s">
        <v>71</v>
      </c>
    </row>
    <row r="220" spans="1:19" ht="12.75" customHeight="1" x14ac:dyDescent="0.45">
      <c r="A220" s="6" t="s">
        <v>7</v>
      </c>
      <c r="B220" t="s">
        <v>310</v>
      </c>
      <c r="C220">
        <v>2007</v>
      </c>
      <c r="D220" s="6">
        <v>3</v>
      </c>
      <c r="E220">
        <v>42768</v>
      </c>
      <c r="F220">
        <v>1145</v>
      </c>
      <c r="G220">
        <v>1340</v>
      </c>
      <c r="H220">
        <v>23701528</v>
      </c>
      <c r="I220">
        <v>0</v>
      </c>
      <c r="J220">
        <v>0</v>
      </c>
      <c r="K220">
        <v>0</v>
      </c>
      <c r="L220" t="s">
        <v>28</v>
      </c>
      <c r="M220" s="41">
        <v>44250</v>
      </c>
      <c r="N220" t="s">
        <v>29</v>
      </c>
      <c r="O220" t="s">
        <v>29</v>
      </c>
      <c r="P220" t="s">
        <v>35</v>
      </c>
    </row>
    <row r="221" spans="1:19" ht="12.75" customHeight="1" x14ac:dyDescent="0.45">
      <c r="A221" s="6" t="s">
        <v>7</v>
      </c>
      <c r="B221" t="s">
        <v>133</v>
      </c>
      <c r="C221">
        <v>2008</v>
      </c>
      <c r="D221" s="6">
        <v>3</v>
      </c>
      <c r="E221">
        <v>50026</v>
      </c>
      <c r="F221">
        <v>1219</v>
      </c>
      <c r="G221">
        <v>1405</v>
      </c>
      <c r="H221">
        <v>23735597</v>
      </c>
      <c r="I221">
        <v>0</v>
      </c>
      <c r="J221">
        <v>0</v>
      </c>
      <c r="K221">
        <v>0</v>
      </c>
      <c r="L221" t="s">
        <v>28</v>
      </c>
      <c r="M221" s="41">
        <v>44256</v>
      </c>
      <c r="N221" t="s">
        <v>29</v>
      </c>
      <c r="O221" t="s">
        <v>29</v>
      </c>
      <c r="P221" t="s">
        <v>33</v>
      </c>
      <c r="Q221" s="68">
        <v>1</v>
      </c>
      <c r="R221" s="6" t="s">
        <v>416</v>
      </c>
    </row>
    <row r="222" spans="1:19" ht="12.75" customHeight="1" x14ac:dyDescent="0.45">
      <c r="A222" s="6" t="s">
        <v>5</v>
      </c>
      <c r="B222" t="s">
        <v>42</v>
      </c>
      <c r="C222">
        <v>2011</v>
      </c>
      <c r="D222" s="6">
        <v>3</v>
      </c>
      <c r="E222">
        <v>47755</v>
      </c>
      <c r="F222">
        <v>1402</v>
      </c>
      <c r="G222">
        <v>1381</v>
      </c>
      <c r="H222">
        <v>23732245</v>
      </c>
      <c r="I222">
        <v>1136</v>
      </c>
      <c r="J222">
        <v>1281</v>
      </c>
      <c r="K222">
        <v>0</v>
      </c>
      <c r="L222" t="s">
        <v>28</v>
      </c>
      <c r="M222" s="41">
        <v>44307</v>
      </c>
      <c r="N222" t="s">
        <v>29</v>
      </c>
      <c r="O222" t="s">
        <v>29</v>
      </c>
      <c r="P222" t="s">
        <v>31</v>
      </c>
      <c r="Q222" s="68">
        <v>1</v>
      </c>
      <c r="R222" s="6" t="s">
        <v>4</v>
      </c>
    </row>
    <row r="223" spans="1:19" ht="12.75" customHeight="1" x14ac:dyDescent="0.45">
      <c r="A223" s="6" t="s">
        <v>12</v>
      </c>
      <c r="B223" t="s">
        <v>327</v>
      </c>
      <c r="C223">
        <v>2006</v>
      </c>
      <c r="D223" s="6">
        <v>3</v>
      </c>
      <c r="E223">
        <v>49984</v>
      </c>
      <c r="F223">
        <v>1101</v>
      </c>
      <c r="G223">
        <v>1300</v>
      </c>
      <c r="H223">
        <v>23739827</v>
      </c>
      <c r="I223">
        <v>0</v>
      </c>
      <c r="J223">
        <v>1004</v>
      </c>
      <c r="K223">
        <v>1352</v>
      </c>
      <c r="L223" t="s">
        <v>28</v>
      </c>
      <c r="M223" s="41">
        <v>44258</v>
      </c>
      <c r="N223" t="s">
        <v>29</v>
      </c>
      <c r="O223" t="s">
        <v>29</v>
      </c>
      <c r="P223" t="s">
        <v>37</v>
      </c>
    </row>
    <row r="224" spans="1:19" ht="12.75" customHeight="1" x14ac:dyDescent="0.45">
      <c r="A224" s="6" t="s">
        <v>7</v>
      </c>
      <c r="B224" t="s">
        <v>291</v>
      </c>
      <c r="C224">
        <v>2007</v>
      </c>
      <c r="D224" s="6">
        <v>3</v>
      </c>
      <c r="E224">
        <v>47619</v>
      </c>
      <c r="F224">
        <v>1233</v>
      </c>
      <c r="G224">
        <v>1451</v>
      </c>
      <c r="H224">
        <v>23715391</v>
      </c>
      <c r="I224">
        <v>1324</v>
      </c>
      <c r="J224">
        <v>1278</v>
      </c>
      <c r="K224">
        <v>0</v>
      </c>
      <c r="L224" t="s">
        <v>28</v>
      </c>
      <c r="M224" s="41">
        <v>44259</v>
      </c>
      <c r="N224" t="s">
        <v>29</v>
      </c>
      <c r="O224" t="s">
        <v>29</v>
      </c>
      <c r="P224" t="s">
        <v>45</v>
      </c>
    </row>
    <row r="225" spans="1:19" ht="12.75" customHeight="1" x14ac:dyDescent="0.45">
      <c r="A225" s="6" t="s">
        <v>5</v>
      </c>
      <c r="B225" t="s">
        <v>182</v>
      </c>
      <c r="C225">
        <v>2012</v>
      </c>
      <c r="D225" s="6">
        <v>4</v>
      </c>
      <c r="E225">
        <v>53301</v>
      </c>
      <c r="F225">
        <v>0</v>
      </c>
      <c r="G225">
        <v>1119</v>
      </c>
      <c r="I225">
        <v>0</v>
      </c>
      <c r="J225">
        <v>0</v>
      </c>
      <c r="K225">
        <v>0</v>
      </c>
      <c r="L225" t="s">
        <v>28</v>
      </c>
      <c r="M225" s="41">
        <v>44258</v>
      </c>
      <c r="N225" t="s">
        <v>29</v>
      </c>
      <c r="O225" t="s">
        <v>29</v>
      </c>
      <c r="P225" t="s">
        <v>37</v>
      </c>
    </row>
    <row r="226" spans="1:19" ht="12.75" customHeight="1" x14ac:dyDescent="0.45">
      <c r="A226" s="6" t="s">
        <v>12</v>
      </c>
      <c r="B226" t="s">
        <v>345</v>
      </c>
      <c r="C226">
        <v>2005</v>
      </c>
      <c r="D226" s="6">
        <v>4</v>
      </c>
      <c r="E226">
        <v>44025</v>
      </c>
      <c r="F226">
        <v>1100</v>
      </c>
      <c r="G226">
        <v>1029</v>
      </c>
      <c r="H226">
        <v>391832</v>
      </c>
      <c r="I226">
        <v>0</v>
      </c>
      <c r="J226">
        <v>0</v>
      </c>
      <c r="K226">
        <v>0</v>
      </c>
      <c r="L226" t="s">
        <v>28</v>
      </c>
      <c r="M226" s="41">
        <v>44265</v>
      </c>
      <c r="N226" t="s">
        <v>29</v>
      </c>
      <c r="O226" t="s">
        <v>29</v>
      </c>
      <c r="P226" t="s">
        <v>61</v>
      </c>
    </row>
    <row r="227" spans="1:19" ht="12.75" customHeight="1" x14ac:dyDescent="0.45">
      <c r="A227" s="6" t="s">
        <v>12</v>
      </c>
      <c r="B227" t="s">
        <v>73</v>
      </c>
      <c r="C227">
        <v>2005</v>
      </c>
      <c r="D227" s="6" t="s">
        <v>95</v>
      </c>
      <c r="E227">
        <v>37553</v>
      </c>
      <c r="F227">
        <v>2146</v>
      </c>
      <c r="G227">
        <v>1931</v>
      </c>
      <c r="H227">
        <v>366285</v>
      </c>
      <c r="I227">
        <v>2179</v>
      </c>
      <c r="J227">
        <v>2032</v>
      </c>
      <c r="K227">
        <v>2050</v>
      </c>
      <c r="L227" t="s">
        <v>28</v>
      </c>
      <c r="M227" s="41">
        <v>44256</v>
      </c>
      <c r="N227" t="s">
        <v>29</v>
      </c>
      <c r="O227" t="s">
        <v>29</v>
      </c>
      <c r="P227" t="s">
        <v>33</v>
      </c>
      <c r="Q227" s="68">
        <v>1</v>
      </c>
      <c r="R227" s="6" t="s">
        <v>4</v>
      </c>
      <c r="S227" s="6" t="s">
        <v>556</v>
      </c>
    </row>
    <row r="228" spans="1:19" ht="12.75" customHeight="1" x14ac:dyDescent="0.45">
      <c r="A228" s="6" t="s">
        <v>13</v>
      </c>
      <c r="B228" t="s">
        <v>289</v>
      </c>
      <c r="C228">
        <v>2004</v>
      </c>
      <c r="D228" s="6">
        <v>3</v>
      </c>
      <c r="E228">
        <v>44606</v>
      </c>
      <c r="F228">
        <v>1242</v>
      </c>
      <c r="G228">
        <v>1162</v>
      </c>
      <c r="H228">
        <v>23701609</v>
      </c>
      <c r="I228">
        <v>0</v>
      </c>
      <c r="J228">
        <v>0</v>
      </c>
      <c r="K228">
        <v>0</v>
      </c>
      <c r="L228" t="s">
        <v>28</v>
      </c>
      <c r="M228" s="41">
        <v>44250</v>
      </c>
      <c r="N228" t="s">
        <v>29</v>
      </c>
      <c r="O228" t="s">
        <v>29</v>
      </c>
      <c r="P228" t="s">
        <v>35</v>
      </c>
    </row>
    <row r="229" spans="1:19" ht="12.75" customHeight="1" x14ac:dyDescent="0.45">
      <c r="A229" s="6" t="s">
        <v>12</v>
      </c>
      <c r="B229" t="s">
        <v>347</v>
      </c>
      <c r="C229">
        <v>2006</v>
      </c>
      <c r="D229" s="6">
        <v>3</v>
      </c>
      <c r="E229">
        <v>43866</v>
      </c>
      <c r="F229">
        <v>1099</v>
      </c>
      <c r="G229">
        <v>1014</v>
      </c>
      <c r="H229">
        <v>23715065</v>
      </c>
      <c r="I229">
        <v>0</v>
      </c>
      <c r="J229">
        <v>0</v>
      </c>
      <c r="K229">
        <v>0</v>
      </c>
      <c r="L229" t="s">
        <v>28</v>
      </c>
      <c r="M229" s="41">
        <v>44258</v>
      </c>
      <c r="N229" t="s">
        <v>29</v>
      </c>
      <c r="O229" t="s">
        <v>29</v>
      </c>
      <c r="P229" t="s">
        <v>37</v>
      </c>
    </row>
    <row r="230" spans="1:19" ht="12.75" customHeight="1" x14ac:dyDescent="0.45">
      <c r="A230" s="6" t="s">
        <v>5</v>
      </c>
      <c r="B230" t="s">
        <v>183</v>
      </c>
      <c r="C230">
        <v>2012</v>
      </c>
      <c r="E230">
        <v>53423</v>
      </c>
      <c r="F230">
        <v>1026</v>
      </c>
      <c r="G230">
        <v>0</v>
      </c>
      <c r="I230">
        <v>1077</v>
      </c>
      <c r="J230">
        <v>0</v>
      </c>
      <c r="K230">
        <v>0</v>
      </c>
      <c r="L230" t="s">
        <v>28</v>
      </c>
      <c r="M230" s="41">
        <v>44344</v>
      </c>
      <c r="N230" t="s">
        <v>29</v>
      </c>
      <c r="O230" t="s">
        <v>29</v>
      </c>
      <c r="P230" t="s">
        <v>41</v>
      </c>
    </row>
    <row r="231" spans="1:19" ht="12.75" customHeight="1" x14ac:dyDescent="0.45">
      <c r="A231" s="6" t="s">
        <v>12</v>
      </c>
      <c r="B231" t="s">
        <v>373</v>
      </c>
      <c r="C231">
        <v>2005</v>
      </c>
      <c r="D231" s="6">
        <v>3</v>
      </c>
      <c r="E231">
        <v>41505</v>
      </c>
      <c r="F231">
        <v>1030</v>
      </c>
      <c r="G231">
        <v>1176</v>
      </c>
      <c r="H231">
        <v>23735600</v>
      </c>
      <c r="I231">
        <v>0</v>
      </c>
      <c r="J231">
        <v>0</v>
      </c>
      <c r="K231">
        <v>0</v>
      </c>
      <c r="L231" t="s">
        <v>28</v>
      </c>
      <c r="M231" s="41">
        <v>44256</v>
      </c>
      <c r="N231" t="s">
        <v>29</v>
      </c>
      <c r="O231" t="s">
        <v>29</v>
      </c>
      <c r="P231" t="s">
        <v>33</v>
      </c>
    </row>
    <row r="232" spans="1:19" ht="12.75" customHeight="1" x14ac:dyDescent="0.45">
      <c r="A232" s="6" t="s">
        <v>6</v>
      </c>
      <c r="B232" t="s">
        <v>106</v>
      </c>
      <c r="C232">
        <v>2010</v>
      </c>
      <c r="D232" s="6">
        <v>4</v>
      </c>
      <c r="E232">
        <v>51522</v>
      </c>
      <c r="F232">
        <v>1040</v>
      </c>
      <c r="G232">
        <v>1149</v>
      </c>
      <c r="I232">
        <v>0</v>
      </c>
      <c r="J232">
        <v>0</v>
      </c>
      <c r="K232">
        <v>0</v>
      </c>
      <c r="L232" t="s">
        <v>28</v>
      </c>
      <c r="M232" s="41">
        <v>44259</v>
      </c>
      <c r="N232" t="s">
        <v>29</v>
      </c>
      <c r="O232" t="s">
        <v>29</v>
      </c>
      <c r="P232" t="s">
        <v>45</v>
      </c>
    </row>
    <row r="233" spans="1:19" ht="12.75" customHeight="1" x14ac:dyDescent="0.45">
      <c r="A233" s="6" t="s">
        <v>7</v>
      </c>
      <c r="B233" t="s">
        <v>65</v>
      </c>
      <c r="C233">
        <v>2008</v>
      </c>
      <c r="D233" s="6">
        <v>1</v>
      </c>
      <c r="E233">
        <v>46196</v>
      </c>
      <c r="F233">
        <v>1898</v>
      </c>
      <c r="G233">
        <v>1850</v>
      </c>
      <c r="H233">
        <v>23713275</v>
      </c>
      <c r="I233">
        <v>1862</v>
      </c>
      <c r="J233">
        <v>1514</v>
      </c>
      <c r="K233">
        <v>1847</v>
      </c>
      <c r="L233" t="s">
        <v>28</v>
      </c>
      <c r="M233" s="41">
        <v>44265</v>
      </c>
      <c r="N233" t="s">
        <v>29</v>
      </c>
      <c r="O233" t="s">
        <v>29</v>
      </c>
      <c r="P233" t="s">
        <v>41</v>
      </c>
      <c r="Q233" s="68">
        <v>1</v>
      </c>
      <c r="R233" s="6" t="s">
        <v>4</v>
      </c>
      <c r="S233" s="6" t="s">
        <v>445</v>
      </c>
    </row>
    <row r="234" spans="1:19" ht="12.75" customHeight="1" x14ac:dyDescent="0.45">
      <c r="A234" s="6" t="s">
        <v>6</v>
      </c>
      <c r="B234" t="s">
        <v>63</v>
      </c>
      <c r="C234">
        <v>2010</v>
      </c>
      <c r="D234" s="6">
        <v>3</v>
      </c>
      <c r="E234">
        <v>49310</v>
      </c>
      <c r="F234">
        <v>1112</v>
      </c>
      <c r="G234">
        <v>1134</v>
      </c>
      <c r="H234">
        <v>23725753</v>
      </c>
      <c r="I234">
        <v>1103</v>
      </c>
      <c r="J234">
        <v>1383</v>
      </c>
      <c r="K234">
        <v>1228</v>
      </c>
      <c r="L234" t="s">
        <v>28</v>
      </c>
      <c r="M234" s="41">
        <v>44265</v>
      </c>
      <c r="N234" t="s">
        <v>29</v>
      </c>
      <c r="O234" t="s">
        <v>29</v>
      </c>
      <c r="P234" t="s">
        <v>41</v>
      </c>
    </row>
    <row r="235" spans="1:19" ht="12.75" customHeight="1" x14ac:dyDescent="0.45">
      <c r="A235" s="6" t="s">
        <v>12</v>
      </c>
      <c r="B235" t="s">
        <v>78</v>
      </c>
      <c r="C235">
        <v>2006</v>
      </c>
      <c r="D235" s="6" t="s">
        <v>95</v>
      </c>
      <c r="E235">
        <v>46582</v>
      </c>
      <c r="F235">
        <v>2020</v>
      </c>
      <c r="G235">
        <v>1934</v>
      </c>
      <c r="H235">
        <v>23715170</v>
      </c>
      <c r="I235">
        <v>2134</v>
      </c>
      <c r="J235">
        <v>1732</v>
      </c>
      <c r="K235">
        <v>1815</v>
      </c>
      <c r="L235" t="s">
        <v>28</v>
      </c>
      <c r="M235" s="41">
        <v>44259</v>
      </c>
      <c r="N235" t="s">
        <v>29</v>
      </c>
      <c r="O235" s="42">
        <v>46478</v>
      </c>
      <c r="P235" t="s">
        <v>45</v>
      </c>
      <c r="Q235" s="68">
        <v>1</v>
      </c>
      <c r="R235" s="6" t="s">
        <v>4</v>
      </c>
      <c r="S235" s="6" t="s">
        <v>555</v>
      </c>
    </row>
    <row r="236" spans="1:19" ht="12.75" customHeight="1" x14ac:dyDescent="0.45">
      <c r="A236" s="6" t="s">
        <v>7</v>
      </c>
      <c r="B236" t="s">
        <v>362</v>
      </c>
      <c r="C236">
        <v>2008</v>
      </c>
      <c r="D236" s="6">
        <v>4</v>
      </c>
      <c r="E236">
        <v>47251</v>
      </c>
      <c r="F236">
        <v>1075</v>
      </c>
      <c r="G236">
        <v>1038</v>
      </c>
      <c r="H236">
        <v>23710586</v>
      </c>
      <c r="I236">
        <v>1093</v>
      </c>
      <c r="J236">
        <v>1144</v>
      </c>
      <c r="K236">
        <v>0</v>
      </c>
      <c r="L236" t="s">
        <v>28</v>
      </c>
      <c r="M236" s="41">
        <v>44251</v>
      </c>
      <c r="N236" t="s">
        <v>29</v>
      </c>
      <c r="O236" t="s">
        <v>29</v>
      </c>
      <c r="P236" t="s">
        <v>57</v>
      </c>
    </row>
    <row r="237" spans="1:19" ht="12.75" customHeight="1" x14ac:dyDescent="0.45">
      <c r="A237" s="6" t="s">
        <v>12</v>
      </c>
      <c r="B237" t="s">
        <v>263</v>
      </c>
      <c r="C237">
        <v>2005</v>
      </c>
      <c r="D237" s="6">
        <v>3</v>
      </c>
      <c r="E237">
        <v>42269</v>
      </c>
      <c r="F237">
        <v>1363</v>
      </c>
      <c r="G237">
        <v>1368</v>
      </c>
      <c r="H237">
        <v>386146</v>
      </c>
      <c r="I237">
        <v>1357</v>
      </c>
      <c r="J237">
        <v>0</v>
      </c>
      <c r="K237">
        <v>0</v>
      </c>
      <c r="L237" t="s">
        <v>28</v>
      </c>
      <c r="M237" s="41">
        <v>44263</v>
      </c>
      <c r="N237" t="s">
        <v>29</v>
      </c>
      <c r="O237" t="s">
        <v>29</v>
      </c>
      <c r="P237" t="s">
        <v>51</v>
      </c>
    </row>
    <row r="238" spans="1:19" ht="12.75" customHeight="1" x14ac:dyDescent="0.45">
      <c r="A238" s="6" t="s">
        <v>12</v>
      </c>
      <c r="B238" t="s">
        <v>328</v>
      </c>
      <c r="C238">
        <v>2006</v>
      </c>
      <c r="D238" s="6">
        <v>4</v>
      </c>
      <c r="E238">
        <v>49942</v>
      </c>
      <c r="F238">
        <v>1100</v>
      </c>
      <c r="G238">
        <v>1100</v>
      </c>
      <c r="H238">
        <v>23732792</v>
      </c>
      <c r="I238">
        <v>0</v>
      </c>
      <c r="J238">
        <v>1085</v>
      </c>
      <c r="K238">
        <v>0</v>
      </c>
      <c r="L238" t="s">
        <v>28</v>
      </c>
      <c r="M238" s="41">
        <v>44258</v>
      </c>
      <c r="N238" t="s">
        <v>29</v>
      </c>
      <c r="O238" t="s">
        <v>29</v>
      </c>
      <c r="P238" t="s">
        <v>37</v>
      </c>
    </row>
    <row r="239" spans="1:19" ht="12.75" customHeight="1" x14ac:dyDescent="0.45">
      <c r="A239" s="6" t="s">
        <v>12</v>
      </c>
      <c r="B239" t="s">
        <v>265</v>
      </c>
      <c r="C239">
        <v>2005</v>
      </c>
      <c r="D239" s="6">
        <v>3</v>
      </c>
      <c r="E239">
        <v>42240</v>
      </c>
      <c r="F239">
        <v>1328</v>
      </c>
      <c r="G239">
        <v>1313</v>
      </c>
      <c r="H239">
        <v>392464</v>
      </c>
      <c r="I239">
        <v>1333</v>
      </c>
      <c r="J239">
        <v>1434</v>
      </c>
      <c r="K239">
        <v>0</v>
      </c>
      <c r="L239" t="s">
        <v>28</v>
      </c>
      <c r="M239" s="41">
        <v>44259</v>
      </c>
      <c r="N239" t="s">
        <v>29</v>
      </c>
      <c r="O239" t="s">
        <v>29</v>
      </c>
      <c r="P239" t="s">
        <v>45</v>
      </c>
    </row>
    <row r="240" spans="1:19" ht="12.75" customHeight="1" x14ac:dyDescent="0.45">
      <c r="A240" s="6" t="s">
        <v>12</v>
      </c>
      <c r="B240" t="s">
        <v>81</v>
      </c>
      <c r="C240">
        <v>2006</v>
      </c>
      <c r="D240" s="6">
        <v>2</v>
      </c>
      <c r="E240">
        <v>43285</v>
      </c>
      <c r="F240">
        <v>1695</v>
      </c>
      <c r="G240">
        <v>1683</v>
      </c>
      <c r="H240">
        <v>385859</v>
      </c>
      <c r="I240">
        <v>1682</v>
      </c>
      <c r="J240">
        <v>1567</v>
      </c>
      <c r="K240">
        <v>0</v>
      </c>
      <c r="L240" t="s">
        <v>28</v>
      </c>
      <c r="M240" s="41">
        <v>44256</v>
      </c>
      <c r="N240" t="s">
        <v>29</v>
      </c>
      <c r="O240" t="s">
        <v>29</v>
      </c>
      <c r="P240" t="s">
        <v>67</v>
      </c>
      <c r="Q240" s="68">
        <v>1</v>
      </c>
      <c r="R240" s="6" t="s">
        <v>402</v>
      </c>
    </row>
    <row r="241" spans="1:19" ht="12.75" customHeight="1" x14ac:dyDescent="0.45">
      <c r="A241" s="6" t="s">
        <v>6</v>
      </c>
      <c r="B241" t="s">
        <v>224</v>
      </c>
      <c r="C241">
        <v>2009</v>
      </c>
      <c r="D241" s="6">
        <v>4</v>
      </c>
      <c r="E241">
        <v>48593</v>
      </c>
      <c r="F241">
        <v>1133</v>
      </c>
      <c r="G241">
        <v>1107</v>
      </c>
      <c r="H241">
        <v>23715413</v>
      </c>
      <c r="I241">
        <v>0</v>
      </c>
      <c r="J241">
        <v>0</v>
      </c>
      <c r="K241">
        <v>0</v>
      </c>
      <c r="L241" t="s">
        <v>28</v>
      </c>
      <c r="M241" s="41">
        <v>44256</v>
      </c>
      <c r="N241" t="s">
        <v>29</v>
      </c>
      <c r="O241" t="s">
        <v>29</v>
      </c>
      <c r="P241" t="s">
        <v>67</v>
      </c>
    </row>
    <row r="242" spans="1:19" ht="12.75" customHeight="1" x14ac:dyDescent="0.45">
      <c r="A242" s="6" t="s">
        <v>7</v>
      </c>
      <c r="B242" t="s">
        <v>104</v>
      </c>
      <c r="C242">
        <v>2008</v>
      </c>
      <c r="D242" s="6">
        <v>2</v>
      </c>
      <c r="E242">
        <v>47784</v>
      </c>
      <c r="F242">
        <v>1626</v>
      </c>
      <c r="G242">
        <v>1480</v>
      </c>
      <c r="H242">
        <v>23718684</v>
      </c>
      <c r="I242">
        <v>1515</v>
      </c>
      <c r="J242">
        <v>1436</v>
      </c>
      <c r="K242">
        <v>1321</v>
      </c>
      <c r="L242" t="s">
        <v>28</v>
      </c>
      <c r="M242" s="41">
        <v>44259</v>
      </c>
      <c r="N242" t="s">
        <v>29</v>
      </c>
      <c r="O242" t="s">
        <v>29</v>
      </c>
      <c r="P242" t="s">
        <v>45</v>
      </c>
      <c r="Q242" s="68">
        <v>1</v>
      </c>
      <c r="R242" s="6" t="s">
        <v>4</v>
      </c>
      <c r="S242" s="6" t="s">
        <v>445</v>
      </c>
    </row>
    <row r="243" spans="1:19" ht="12.75" customHeight="1" x14ac:dyDescent="0.45">
      <c r="A243" s="6" t="s">
        <v>7</v>
      </c>
      <c r="B243" t="s">
        <v>440</v>
      </c>
      <c r="C243">
        <v>2007</v>
      </c>
      <c r="E243">
        <v>54320</v>
      </c>
      <c r="F243">
        <v>0</v>
      </c>
      <c r="G243">
        <v>0</v>
      </c>
      <c r="H243">
        <v>23750111</v>
      </c>
      <c r="I243">
        <v>0</v>
      </c>
      <c r="J243">
        <v>0</v>
      </c>
      <c r="K243">
        <v>0</v>
      </c>
      <c r="L243" t="s">
        <v>28</v>
      </c>
      <c r="M243" s="41">
        <v>44644</v>
      </c>
      <c r="N243" t="s">
        <v>29</v>
      </c>
      <c r="O243" t="s">
        <v>29</v>
      </c>
      <c r="P243" t="s">
        <v>35</v>
      </c>
      <c r="Q243" s="68">
        <v>1</v>
      </c>
      <c r="R243" s="6" t="s">
        <v>427</v>
      </c>
    </row>
    <row r="244" spans="1:19" ht="12.75" customHeight="1" x14ac:dyDescent="0.45">
      <c r="A244" s="6" t="s">
        <v>5</v>
      </c>
      <c r="B244" t="s">
        <v>338</v>
      </c>
      <c r="C244">
        <v>2011</v>
      </c>
      <c r="D244" s="6">
        <v>4</v>
      </c>
      <c r="E244">
        <v>52180</v>
      </c>
      <c r="F244">
        <v>1100</v>
      </c>
      <c r="G244">
        <v>1100</v>
      </c>
      <c r="H244">
        <v>23746092</v>
      </c>
      <c r="I244">
        <v>0</v>
      </c>
      <c r="J244">
        <v>1230</v>
      </c>
      <c r="K244">
        <v>0</v>
      </c>
      <c r="L244" t="s">
        <v>28</v>
      </c>
      <c r="M244" s="41">
        <v>44250</v>
      </c>
      <c r="N244" t="s">
        <v>29</v>
      </c>
      <c r="O244" t="s">
        <v>29</v>
      </c>
      <c r="P244" t="s">
        <v>37</v>
      </c>
    </row>
    <row r="245" spans="1:19" ht="12.75" customHeight="1" x14ac:dyDescent="0.45">
      <c r="A245" s="6" t="s">
        <v>5</v>
      </c>
      <c r="B245" t="s">
        <v>34</v>
      </c>
      <c r="C245">
        <v>2011</v>
      </c>
      <c r="D245" s="6">
        <v>3</v>
      </c>
      <c r="E245">
        <v>50231</v>
      </c>
      <c r="F245">
        <v>1052</v>
      </c>
      <c r="G245">
        <v>1169</v>
      </c>
      <c r="H245">
        <v>23734736</v>
      </c>
      <c r="I245">
        <v>0</v>
      </c>
      <c r="J245">
        <v>1208</v>
      </c>
      <c r="K245">
        <v>0</v>
      </c>
      <c r="L245" t="s">
        <v>28</v>
      </c>
      <c r="M245" s="41">
        <v>44250</v>
      </c>
      <c r="N245" t="s">
        <v>29</v>
      </c>
      <c r="O245" t="s">
        <v>29</v>
      </c>
      <c r="P245" t="s">
        <v>35</v>
      </c>
      <c r="Q245" s="68">
        <v>1</v>
      </c>
      <c r="R245" s="6" t="s">
        <v>4</v>
      </c>
    </row>
    <row r="246" spans="1:19" ht="12.75" customHeight="1" x14ac:dyDescent="0.45">
      <c r="A246" s="6" t="s">
        <v>7</v>
      </c>
      <c r="B246" t="s">
        <v>364</v>
      </c>
      <c r="C246">
        <v>2007</v>
      </c>
      <c r="D246" s="6">
        <v>4</v>
      </c>
      <c r="E246">
        <v>46088</v>
      </c>
      <c r="F246">
        <v>1071</v>
      </c>
      <c r="G246">
        <v>1150</v>
      </c>
      <c r="I246">
        <v>0</v>
      </c>
      <c r="J246">
        <v>0</v>
      </c>
      <c r="K246">
        <v>0</v>
      </c>
      <c r="L246" t="s">
        <v>28</v>
      </c>
      <c r="M246" s="41">
        <v>44250</v>
      </c>
      <c r="N246" t="s">
        <v>29</v>
      </c>
      <c r="O246" t="s">
        <v>29</v>
      </c>
      <c r="P246" t="s">
        <v>35</v>
      </c>
    </row>
    <row r="247" spans="1:19" ht="12.75" customHeight="1" x14ac:dyDescent="0.45">
      <c r="A247" s="6" t="s">
        <v>13</v>
      </c>
      <c r="B247" t="s">
        <v>335</v>
      </c>
      <c r="C247">
        <v>2004</v>
      </c>
      <c r="D247" s="6">
        <v>4</v>
      </c>
      <c r="E247">
        <v>51524</v>
      </c>
      <c r="F247">
        <v>1100</v>
      </c>
      <c r="G247">
        <v>0</v>
      </c>
      <c r="H247">
        <v>23739835</v>
      </c>
      <c r="I247">
        <v>0</v>
      </c>
      <c r="J247">
        <v>0</v>
      </c>
      <c r="K247">
        <v>0</v>
      </c>
      <c r="L247" t="s">
        <v>28</v>
      </c>
      <c r="M247" s="41">
        <v>44258</v>
      </c>
      <c r="N247" t="s">
        <v>29</v>
      </c>
      <c r="O247" t="s">
        <v>29</v>
      </c>
      <c r="P247" t="s">
        <v>37</v>
      </c>
    </row>
    <row r="248" spans="1:19" ht="12.75" customHeight="1" x14ac:dyDescent="0.45">
      <c r="A248" s="6" t="s">
        <v>2</v>
      </c>
      <c r="B248" t="s">
        <v>412</v>
      </c>
      <c r="C248">
        <v>2014</v>
      </c>
      <c r="E248">
        <v>53742</v>
      </c>
      <c r="F248">
        <v>0</v>
      </c>
      <c r="G248">
        <v>0</v>
      </c>
      <c r="H248">
        <v>23744111</v>
      </c>
      <c r="I248">
        <v>0</v>
      </c>
      <c r="J248">
        <v>1068</v>
      </c>
      <c r="K248">
        <v>0</v>
      </c>
      <c r="L248" t="s">
        <v>28</v>
      </c>
      <c r="M248" s="41">
        <v>44468</v>
      </c>
      <c r="N248" t="s">
        <v>29</v>
      </c>
      <c r="O248" t="s">
        <v>29</v>
      </c>
      <c r="P248" t="s">
        <v>51</v>
      </c>
      <c r="Q248" s="68">
        <v>1</v>
      </c>
      <c r="R248" s="6" t="s">
        <v>406</v>
      </c>
    </row>
    <row r="249" spans="1:19" ht="12.75" customHeight="1" x14ac:dyDescent="0.45">
      <c r="A249" s="6" t="s">
        <v>5</v>
      </c>
      <c r="B249" t="s">
        <v>396</v>
      </c>
      <c r="C249">
        <v>2012</v>
      </c>
      <c r="D249" s="6">
        <v>3</v>
      </c>
      <c r="E249">
        <v>53743</v>
      </c>
      <c r="F249">
        <v>0</v>
      </c>
      <c r="G249">
        <v>0</v>
      </c>
      <c r="I249">
        <v>0</v>
      </c>
      <c r="J249">
        <v>1315</v>
      </c>
      <c r="K249">
        <v>0</v>
      </c>
      <c r="L249" t="s">
        <v>28</v>
      </c>
      <c r="M249" s="41">
        <v>44468</v>
      </c>
      <c r="N249" t="s">
        <v>29</v>
      </c>
      <c r="O249" t="s">
        <v>29</v>
      </c>
      <c r="P249" t="s">
        <v>51</v>
      </c>
      <c r="Q249" s="68">
        <v>1</v>
      </c>
      <c r="R249" s="6" t="s">
        <v>4</v>
      </c>
    </row>
    <row r="250" spans="1:19" ht="12.75" customHeight="1" x14ac:dyDescent="0.45">
      <c r="A250" s="6" t="s">
        <v>13</v>
      </c>
      <c r="B250" t="s">
        <v>254</v>
      </c>
      <c r="C250">
        <v>2003</v>
      </c>
      <c r="D250" s="6">
        <v>2</v>
      </c>
      <c r="E250">
        <v>36013</v>
      </c>
      <c r="F250">
        <v>1671</v>
      </c>
      <c r="G250">
        <v>1714</v>
      </c>
      <c r="H250">
        <v>386510</v>
      </c>
      <c r="I250">
        <v>1573</v>
      </c>
      <c r="J250">
        <v>1576</v>
      </c>
      <c r="K250">
        <v>1664</v>
      </c>
      <c r="L250" t="s">
        <v>28</v>
      </c>
      <c r="M250" s="41">
        <v>44258</v>
      </c>
      <c r="N250" t="s">
        <v>29</v>
      </c>
      <c r="O250" t="s">
        <v>29</v>
      </c>
      <c r="P250" t="s">
        <v>37</v>
      </c>
    </row>
    <row r="251" spans="1:19" ht="12.75" customHeight="1" x14ac:dyDescent="0.45">
      <c r="A251" s="6" t="s">
        <v>13</v>
      </c>
      <c r="B251" t="s">
        <v>264</v>
      </c>
      <c r="C251">
        <v>2004</v>
      </c>
      <c r="D251" s="6">
        <v>3</v>
      </c>
      <c r="E251">
        <v>39591</v>
      </c>
      <c r="F251">
        <v>1349</v>
      </c>
      <c r="G251">
        <v>1311</v>
      </c>
      <c r="H251">
        <v>381594</v>
      </c>
      <c r="I251">
        <v>1458</v>
      </c>
      <c r="J251">
        <v>0</v>
      </c>
      <c r="K251">
        <v>0</v>
      </c>
      <c r="L251" t="s">
        <v>28</v>
      </c>
      <c r="M251" s="41">
        <v>44250</v>
      </c>
      <c r="N251" t="s">
        <v>29</v>
      </c>
      <c r="O251" t="s">
        <v>29</v>
      </c>
      <c r="P251" t="s">
        <v>35</v>
      </c>
    </row>
    <row r="252" spans="1:19" ht="12.75" customHeight="1" x14ac:dyDescent="0.45">
      <c r="A252" s="6" t="s">
        <v>7</v>
      </c>
      <c r="B252" t="s">
        <v>331</v>
      </c>
      <c r="C252">
        <v>2007</v>
      </c>
      <c r="D252" s="6">
        <v>4</v>
      </c>
      <c r="E252">
        <v>50471</v>
      </c>
      <c r="F252">
        <v>1100</v>
      </c>
      <c r="G252">
        <v>1070</v>
      </c>
      <c r="I252">
        <v>0</v>
      </c>
      <c r="J252">
        <v>0</v>
      </c>
      <c r="K252">
        <v>0</v>
      </c>
      <c r="L252" t="s">
        <v>28</v>
      </c>
      <c r="M252" s="41">
        <v>44446</v>
      </c>
      <c r="N252" t="s">
        <v>29</v>
      </c>
      <c r="O252" t="s">
        <v>29</v>
      </c>
      <c r="P252" t="s">
        <v>103</v>
      </c>
    </row>
    <row r="253" spans="1:19" ht="12.75" customHeight="1" x14ac:dyDescent="0.45">
      <c r="A253" s="6" t="s">
        <v>6</v>
      </c>
      <c r="B253" t="s">
        <v>215</v>
      </c>
      <c r="C253">
        <v>2009</v>
      </c>
      <c r="D253" s="6">
        <v>3</v>
      </c>
      <c r="E253">
        <v>50667</v>
      </c>
      <c r="F253">
        <v>1123</v>
      </c>
      <c r="G253">
        <v>1367</v>
      </c>
      <c r="I253">
        <v>0</v>
      </c>
      <c r="J253">
        <v>0</v>
      </c>
      <c r="K253">
        <v>0</v>
      </c>
      <c r="L253" t="s">
        <v>28</v>
      </c>
      <c r="M253" s="41">
        <v>44256</v>
      </c>
      <c r="N253" t="s">
        <v>29</v>
      </c>
      <c r="O253" t="s">
        <v>29</v>
      </c>
      <c r="P253" t="s">
        <v>33</v>
      </c>
    </row>
    <row r="254" spans="1:19" ht="12.75" customHeight="1" x14ac:dyDescent="0.45">
      <c r="A254" s="6" t="s">
        <v>13</v>
      </c>
      <c r="B254" t="s">
        <v>343</v>
      </c>
      <c r="C254">
        <v>2004</v>
      </c>
      <c r="D254" s="6">
        <v>4</v>
      </c>
      <c r="E254">
        <v>42085</v>
      </c>
      <c r="F254">
        <v>1100</v>
      </c>
      <c r="G254">
        <v>1060</v>
      </c>
      <c r="H254">
        <v>23741147</v>
      </c>
      <c r="I254">
        <v>0</v>
      </c>
      <c r="J254">
        <v>1060</v>
      </c>
      <c r="K254">
        <v>0</v>
      </c>
      <c r="L254" t="s">
        <v>28</v>
      </c>
      <c r="M254" s="41">
        <v>44258</v>
      </c>
      <c r="N254" t="s">
        <v>29</v>
      </c>
      <c r="O254" t="s">
        <v>29</v>
      </c>
      <c r="P254" t="s">
        <v>37</v>
      </c>
    </row>
    <row r="255" spans="1:19" ht="12.75" customHeight="1" x14ac:dyDescent="0.45">
      <c r="A255" s="6" t="s">
        <v>6</v>
      </c>
      <c r="B255" t="s">
        <v>377</v>
      </c>
      <c r="C255">
        <v>2009</v>
      </c>
      <c r="D255" s="6">
        <v>4</v>
      </c>
      <c r="E255">
        <v>50025</v>
      </c>
      <c r="F255">
        <v>1016</v>
      </c>
      <c r="G255">
        <v>1017</v>
      </c>
      <c r="I255">
        <v>0</v>
      </c>
      <c r="J255">
        <v>0</v>
      </c>
      <c r="K255">
        <v>0</v>
      </c>
      <c r="L255" t="s">
        <v>28</v>
      </c>
      <c r="M255" s="41">
        <v>44256</v>
      </c>
      <c r="N255" t="s">
        <v>29</v>
      </c>
      <c r="O255" t="s">
        <v>29</v>
      </c>
      <c r="P255" t="s">
        <v>33</v>
      </c>
    </row>
    <row r="256" spans="1:19" ht="12.75" customHeight="1" x14ac:dyDescent="0.45">
      <c r="A256" s="6" t="s">
        <v>7</v>
      </c>
      <c r="B256" t="s">
        <v>69</v>
      </c>
      <c r="C256">
        <v>2007</v>
      </c>
      <c r="D256" s="6">
        <v>2</v>
      </c>
      <c r="E256">
        <v>46589</v>
      </c>
      <c r="F256">
        <v>1443</v>
      </c>
      <c r="G256">
        <v>1639</v>
      </c>
      <c r="H256">
        <v>23716070</v>
      </c>
      <c r="I256">
        <v>1542</v>
      </c>
      <c r="J256">
        <v>1514</v>
      </c>
      <c r="K256">
        <v>1690</v>
      </c>
      <c r="L256" t="s">
        <v>28</v>
      </c>
      <c r="M256" s="41">
        <v>44259</v>
      </c>
      <c r="N256" t="s">
        <v>29</v>
      </c>
      <c r="O256" t="s">
        <v>29</v>
      </c>
      <c r="P256" t="s">
        <v>45</v>
      </c>
      <c r="Q256" s="68">
        <v>1</v>
      </c>
      <c r="R256" s="6" t="s">
        <v>4</v>
      </c>
    </row>
    <row r="257" spans="1:19" ht="12.75" customHeight="1" x14ac:dyDescent="0.45">
      <c r="A257" s="6" t="s">
        <v>5</v>
      </c>
      <c r="B257" t="s">
        <v>121</v>
      </c>
      <c r="C257">
        <v>2012</v>
      </c>
      <c r="D257" s="6">
        <v>4</v>
      </c>
      <c r="E257">
        <v>51606</v>
      </c>
      <c r="F257">
        <v>1064</v>
      </c>
      <c r="G257">
        <v>1113</v>
      </c>
      <c r="I257">
        <v>0</v>
      </c>
      <c r="J257">
        <v>0</v>
      </c>
      <c r="K257">
        <v>0</v>
      </c>
      <c r="L257" t="s">
        <v>28</v>
      </c>
      <c r="M257" s="41">
        <v>44265</v>
      </c>
      <c r="N257" t="s">
        <v>29</v>
      </c>
      <c r="O257" t="s">
        <v>29</v>
      </c>
      <c r="P257" t="s">
        <v>41</v>
      </c>
    </row>
    <row r="258" spans="1:19" ht="12.75" customHeight="1" x14ac:dyDescent="0.45">
      <c r="A258" s="6" t="s">
        <v>13</v>
      </c>
      <c r="B258" t="s">
        <v>255</v>
      </c>
      <c r="C258">
        <v>2003</v>
      </c>
      <c r="D258" s="6">
        <v>2</v>
      </c>
      <c r="E258">
        <v>38661</v>
      </c>
      <c r="F258">
        <v>1662</v>
      </c>
      <c r="G258">
        <v>1758</v>
      </c>
      <c r="H258">
        <v>368920</v>
      </c>
      <c r="I258">
        <v>1573</v>
      </c>
      <c r="J258">
        <v>1731</v>
      </c>
      <c r="K258">
        <v>0</v>
      </c>
      <c r="L258" t="s">
        <v>28</v>
      </c>
      <c r="M258" s="41">
        <v>44258</v>
      </c>
      <c r="N258" t="s">
        <v>29</v>
      </c>
      <c r="O258" t="s">
        <v>29</v>
      </c>
      <c r="P258" t="s">
        <v>37</v>
      </c>
    </row>
    <row r="259" spans="1:19" ht="12.75" customHeight="1" x14ac:dyDescent="0.45">
      <c r="A259" s="6" t="s">
        <v>6</v>
      </c>
      <c r="B259" t="s">
        <v>54</v>
      </c>
      <c r="C259">
        <v>2010</v>
      </c>
      <c r="D259" s="6">
        <v>2</v>
      </c>
      <c r="E259">
        <v>47615</v>
      </c>
      <c r="F259">
        <v>1376</v>
      </c>
      <c r="G259">
        <v>1442</v>
      </c>
      <c r="H259">
        <v>23716258</v>
      </c>
      <c r="I259">
        <v>1403</v>
      </c>
      <c r="J259">
        <v>1419</v>
      </c>
      <c r="K259">
        <v>1471</v>
      </c>
      <c r="L259" t="s">
        <v>28</v>
      </c>
      <c r="M259" s="41">
        <v>44256</v>
      </c>
      <c r="N259" t="s">
        <v>29</v>
      </c>
      <c r="O259" t="s">
        <v>29</v>
      </c>
      <c r="P259" t="s">
        <v>33</v>
      </c>
      <c r="Q259" s="68">
        <v>1</v>
      </c>
      <c r="R259" s="6" t="s">
        <v>4</v>
      </c>
    </row>
    <row r="260" spans="1:19" ht="12.75" customHeight="1" x14ac:dyDescent="0.45">
      <c r="A260" s="6" t="s">
        <v>5</v>
      </c>
      <c r="B260" t="s">
        <v>32</v>
      </c>
      <c r="C260">
        <v>2011</v>
      </c>
      <c r="D260" s="6">
        <v>3</v>
      </c>
      <c r="E260">
        <v>47614</v>
      </c>
      <c r="F260">
        <v>1324</v>
      </c>
      <c r="G260">
        <v>1402</v>
      </c>
      <c r="H260">
        <v>23717068</v>
      </c>
      <c r="I260">
        <v>1338</v>
      </c>
      <c r="J260">
        <v>1292</v>
      </c>
      <c r="K260">
        <v>1312</v>
      </c>
      <c r="L260" t="s">
        <v>28</v>
      </c>
      <c r="M260" s="41">
        <v>44256</v>
      </c>
      <c r="N260" t="s">
        <v>29</v>
      </c>
      <c r="O260" t="s">
        <v>29</v>
      </c>
      <c r="P260" t="s">
        <v>33</v>
      </c>
      <c r="Q260" s="68">
        <v>1</v>
      </c>
      <c r="R260" s="6" t="s">
        <v>4</v>
      </c>
      <c r="S260" s="6" t="s">
        <v>448</v>
      </c>
    </row>
    <row r="261" spans="1:19" ht="12.75" customHeight="1" x14ac:dyDescent="0.45">
      <c r="A261" s="6" t="s">
        <v>7</v>
      </c>
      <c r="B261" t="s">
        <v>68</v>
      </c>
      <c r="C261">
        <v>2008</v>
      </c>
      <c r="D261" s="6">
        <v>2</v>
      </c>
      <c r="E261">
        <v>47785</v>
      </c>
      <c r="F261">
        <v>1690</v>
      </c>
      <c r="G261">
        <v>1453</v>
      </c>
      <c r="H261">
        <v>23718730</v>
      </c>
      <c r="I261">
        <v>1606</v>
      </c>
      <c r="J261">
        <v>1409</v>
      </c>
      <c r="K261">
        <v>0</v>
      </c>
      <c r="L261" t="s">
        <v>28</v>
      </c>
      <c r="M261" s="41">
        <v>44259</v>
      </c>
      <c r="N261" t="s">
        <v>29</v>
      </c>
      <c r="O261" t="s">
        <v>29</v>
      </c>
      <c r="P261" t="s">
        <v>45</v>
      </c>
      <c r="Q261" s="68">
        <v>1</v>
      </c>
      <c r="R261" s="6" t="s">
        <v>4</v>
      </c>
      <c r="S261" s="6" t="s">
        <v>445</v>
      </c>
    </row>
    <row r="262" spans="1:19" ht="12.75" customHeight="1" x14ac:dyDescent="0.45">
      <c r="A262" s="6" t="s">
        <v>12</v>
      </c>
      <c r="B262" t="s">
        <v>220</v>
      </c>
      <c r="C262">
        <v>2006</v>
      </c>
      <c r="D262" s="6">
        <v>3</v>
      </c>
      <c r="E262">
        <v>39506</v>
      </c>
      <c r="F262">
        <v>1110</v>
      </c>
      <c r="G262">
        <v>1366</v>
      </c>
      <c r="H262">
        <v>383678</v>
      </c>
      <c r="I262">
        <v>0</v>
      </c>
      <c r="J262">
        <v>1260</v>
      </c>
      <c r="K262">
        <v>0</v>
      </c>
      <c r="L262" t="s">
        <v>28</v>
      </c>
      <c r="M262" s="41">
        <v>44256</v>
      </c>
      <c r="N262" t="s">
        <v>29</v>
      </c>
      <c r="O262" t="s">
        <v>29</v>
      </c>
      <c r="P262" t="s">
        <v>33</v>
      </c>
      <c r="Q262" s="68">
        <v>1</v>
      </c>
      <c r="R262" s="6" t="s">
        <v>427</v>
      </c>
    </row>
    <row r="263" spans="1:19" ht="12.75" customHeight="1" x14ac:dyDescent="0.45">
      <c r="A263" s="6" t="s">
        <v>7</v>
      </c>
      <c r="B263" t="s">
        <v>385</v>
      </c>
      <c r="C263">
        <v>2008</v>
      </c>
      <c r="D263" s="6">
        <v>4</v>
      </c>
      <c r="E263">
        <v>43054</v>
      </c>
      <c r="F263">
        <v>0</v>
      </c>
      <c r="G263">
        <v>0</v>
      </c>
      <c r="H263">
        <v>23740256</v>
      </c>
      <c r="I263">
        <v>0</v>
      </c>
      <c r="J263">
        <v>0</v>
      </c>
      <c r="K263">
        <v>0</v>
      </c>
      <c r="L263" t="s">
        <v>28</v>
      </c>
      <c r="M263" s="41">
        <v>44256</v>
      </c>
      <c r="N263" t="s">
        <v>29</v>
      </c>
      <c r="O263" t="s">
        <v>29</v>
      </c>
      <c r="P263" t="s">
        <v>33</v>
      </c>
    </row>
    <row r="264" spans="1:19" ht="12.75" customHeight="1" x14ac:dyDescent="0.45">
      <c r="A264" s="6" t="s">
        <v>5</v>
      </c>
      <c r="B264" t="s">
        <v>366</v>
      </c>
      <c r="C264">
        <v>2011</v>
      </c>
      <c r="D264" s="6">
        <v>4</v>
      </c>
      <c r="E264">
        <v>50124</v>
      </c>
      <c r="F264">
        <v>1066</v>
      </c>
      <c r="G264">
        <v>1086</v>
      </c>
      <c r="H264">
        <v>23735163</v>
      </c>
      <c r="I264">
        <v>0</v>
      </c>
      <c r="J264">
        <v>1057</v>
      </c>
      <c r="K264">
        <v>0</v>
      </c>
      <c r="L264" t="s">
        <v>28</v>
      </c>
      <c r="M264" s="41">
        <v>44250</v>
      </c>
      <c r="N264" t="s">
        <v>29</v>
      </c>
      <c r="O264" t="s">
        <v>29</v>
      </c>
      <c r="P264" t="s">
        <v>35</v>
      </c>
    </row>
    <row r="265" spans="1:19" ht="12.75" customHeight="1" x14ac:dyDescent="0.45">
      <c r="A265" s="6" t="s">
        <v>6</v>
      </c>
      <c r="B265" t="s">
        <v>47</v>
      </c>
      <c r="C265">
        <v>2009</v>
      </c>
      <c r="D265" s="6">
        <v>2</v>
      </c>
      <c r="E265">
        <v>45623</v>
      </c>
      <c r="F265">
        <v>1595</v>
      </c>
      <c r="G265">
        <v>1495</v>
      </c>
      <c r="H265">
        <v>23715430</v>
      </c>
      <c r="I265">
        <v>1541</v>
      </c>
      <c r="J265">
        <v>1261</v>
      </c>
      <c r="K265">
        <v>1300</v>
      </c>
      <c r="L265" t="s">
        <v>28</v>
      </c>
      <c r="M265" s="41">
        <v>44250</v>
      </c>
      <c r="N265" t="s">
        <v>29</v>
      </c>
      <c r="O265" t="s">
        <v>29</v>
      </c>
      <c r="P265" t="s">
        <v>35</v>
      </c>
      <c r="Q265" s="68">
        <v>1</v>
      </c>
      <c r="R265" s="6" t="s">
        <v>4</v>
      </c>
      <c r="S265" s="6" t="s">
        <v>446</v>
      </c>
    </row>
    <row r="266" spans="1:19" ht="12.75" customHeight="1" x14ac:dyDescent="0.45">
      <c r="A266" s="6" t="s">
        <v>13</v>
      </c>
      <c r="B266" t="s">
        <v>269</v>
      </c>
      <c r="C266">
        <v>2004</v>
      </c>
      <c r="D266" s="6">
        <v>3</v>
      </c>
      <c r="E266">
        <v>50027</v>
      </c>
      <c r="F266">
        <v>1298</v>
      </c>
      <c r="G266">
        <v>1240</v>
      </c>
      <c r="H266">
        <v>23724765</v>
      </c>
      <c r="I266">
        <v>0</v>
      </c>
      <c r="J266">
        <v>1142</v>
      </c>
      <c r="K266">
        <v>0</v>
      </c>
      <c r="L266" t="s">
        <v>28</v>
      </c>
      <c r="M266" s="41">
        <v>44256</v>
      </c>
      <c r="N266" t="s">
        <v>29</v>
      </c>
      <c r="O266" t="s">
        <v>29</v>
      </c>
      <c r="P266" t="s">
        <v>33</v>
      </c>
    </row>
    <row r="267" spans="1:19" ht="12.75" customHeight="1" x14ac:dyDescent="0.45">
      <c r="A267" s="6" t="s">
        <v>7</v>
      </c>
      <c r="B267" t="s">
        <v>165</v>
      </c>
      <c r="C267">
        <v>2007</v>
      </c>
      <c r="D267" s="6">
        <v>3</v>
      </c>
      <c r="E267">
        <v>44912</v>
      </c>
      <c r="F267">
        <v>1411</v>
      </c>
      <c r="G267">
        <v>1554</v>
      </c>
      <c r="H267">
        <v>397792</v>
      </c>
      <c r="I267">
        <v>1311</v>
      </c>
      <c r="J267">
        <v>1360</v>
      </c>
      <c r="K267">
        <v>1344</v>
      </c>
      <c r="L267" t="s">
        <v>28</v>
      </c>
      <c r="M267" s="41">
        <v>44258</v>
      </c>
      <c r="N267" t="s">
        <v>29</v>
      </c>
      <c r="O267" t="s">
        <v>29</v>
      </c>
      <c r="P267" t="s">
        <v>37</v>
      </c>
      <c r="Q267" s="68">
        <v>1</v>
      </c>
      <c r="R267" s="6" t="s">
        <v>427</v>
      </c>
    </row>
    <row r="268" spans="1:19" ht="12.75" customHeight="1" x14ac:dyDescent="0.45">
      <c r="A268" s="6" t="s">
        <v>7</v>
      </c>
      <c r="B268" t="s">
        <v>177</v>
      </c>
      <c r="C268">
        <v>2007</v>
      </c>
      <c r="D268" s="6">
        <v>3</v>
      </c>
      <c r="E268">
        <v>48113</v>
      </c>
      <c r="F268">
        <v>1310</v>
      </c>
      <c r="G268">
        <v>1356</v>
      </c>
      <c r="H268">
        <v>23729236</v>
      </c>
      <c r="I268">
        <v>0</v>
      </c>
      <c r="J268">
        <v>1375</v>
      </c>
      <c r="K268">
        <v>0</v>
      </c>
      <c r="L268" t="s">
        <v>28</v>
      </c>
      <c r="M268" s="41">
        <v>44265</v>
      </c>
      <c r="N268" t="s">
        <v>29</v>
      </c>
      <c r="O268" t="s">
        <v>29</v>
      </c>
      <c r="P268" t="s">
        <v>61</v>
      </c>
      <c r="Q268" s="68">
        <v>1</v>
      </c>
      <c r="R268" s="6" t="s">
        <v>402</v>
      </c>
    </row>
    <row r="269" spans="1:19" ht="12.75" customHeight="1" x14ac:dyDescent="0.45">
      <c r="A269" s="6" t="s">
        <v>13</v>
      </c>
      <c r="B269" t="s">
        <v>312</v>
      </c>
      <c r="C269">
        <v>2003</v>
      </c>
      <c r="D269" s="6">
        <v>3</v>
      </c>
      <c r="E269">
        <v>50189</v>
      </c>
      <c r="F269">
        <v>1136</v>
      </c>
      <c r="G269">
        <v>1154</v>
      </c>
      <c r="H269">
        <v>23730340</v>
      </c>
      <c r="I269">
        <v>1181</v>
      </c>
      <c r="J269">
        <v>1124</v>
      </c>
      <c r="K269">
        <v>0</v>
      </c>
      <c r="L269" t="s">
        <v>28</v>
      </c>
      <c r="M269" s="41">
        <v>44265</v>
      </c>
      <c r="N269" t="s">
        <v>29</v>
      </c>
      <c r="O269" t="s">
        <v>29</v>
      </c>
      <c r="P269" t="s">
        <v>41</v>
      </c>
    </row>
    <row r="270" spans="1:19" ht="12.75" customHeight="1" x14ac:dyDescent="0.45">
      <c r="A270" s="6" t="s">
        <v>12</v>
      </c>
      <c r="B270" t="s">
        <v>260</v>
      </c>
      <c r="C270">
        <v>2005</v>
      </c>
      <c r="D270" s="6">
        <v>3</v>
      </c>
      <c r="E270">
        <v>45381</v>
      </c>
      <c r="F270">
        <v>1400</v>
      </c>
      <c r="G270">
        <v>1398</v>
      </c>
      <c r="H270">
        <v>23715073</v>
      </c>
      <c r="I270">
        <v>1350</v>
      </c>
      <c r="J270">
        <v>1272</v>
      </c>
      <c r="K270">
        <v>0</v>
      </c>
      <c r="L270" t="s">
        <v>28</v>
      </c>
      <c r="M270" s="41">
        <v>44256</v>
      </c>
      <c r="N270" t="s">
        <v>29</v>
      </c>
      <c r="O270" t="s">
        <v>29</v>
      </c>
      <c r="P270" t="s">
        <v>67</v>
      </c>
    </row>
    <row r="271" spans="1:19" ht="12.75" customHeight="1" x14ac:dyDescent="0.45">
      <c r="A271" s="6" t="s">
        <v>6</v>
      </c>
      <c r="B271" t="s">
        <v>372</v>
      </c>
      <c r="C271">
        <v>2010</v>
      </c>
      <c r="D271" s="6">
        <v>4</v>
      </c>
      <c r="E271">
        <v>48323</v>
      </c>
      <c r="F271">
        <v>1031</v>
      </c>
      <c r="G271">
        <v>1054</v>
      </c>
      <c r="I271">
        <v>0</v>
      </c>
      <c r="J271">
        <v>0</v>
      </c>
      <c r="K271">
        <v>0</v>
      </c>
      <c r="L271" t="s">
        <v>28</v>
      </c>
      <c r="M271" s="41">
        <v>44257</v>
      </c>
      <c r="N271" t="s">
        <v>29</v>
      </c>
      <c r="O271" t="s">
        <v>29</v>
      </c>
      <c r="P271" t="s">
        <v>103</v>
      </c>
    </row>
    <row r="272" spans="1:19" ht="12.75" customHeight="1" x14ac:dyDescent="0.45">
      <c r="A272" s="6" t="s">
        <v>12</v>
      </c>
      <c r="B272" t="s">
        <v>315</v>
      </c>
      <c r="C272">
        <v>2005</v>
      </c>
      <c r="D272" s="6">
        <v>4</v>
      </c>
      <c r="E272">
        <v>47646</v>
      </c>
      <c r="F272">
        <v>1127</v>
      </c>
      <c r="G272">
        <v>0</v>
      </c>
      <c r="H272">
        <v>23721316</v>
      </c>
      <c r="I272">
        <v>0</v>
      </c>
      <c r="J272">
        <v>0</v>
      </c>
      <c r="K272">
        <v>0</v>
      </c>
      <c r="L272" t="s">
        <v>28</v>
      </c>
      <c r="M272" s="41">
        <v>44265</v>
      </c>
      <c r="N272" t="s">
        <v>29</v>
      </c>
      <c r="O272" t="s">
        <v>29</v>
      </c>
      <c r="P272" t="s">
        <v>61</v>
      </c>
    </row>
    <row r="273" spans="1:18" ht="12.75" customHeight="1" x14ac:dyDescent="0.45">
      <c r="A273" s="6" t="s">
        <v>7</v>
      </c>
      <c r="B273" t="s">
        <v>218</v>
      </c>
      <c r="C273">
        <v>2007</v>
      </c>
      <c r="D273" s="6">
        <v>4</v>
      </c>
      <c r="E273">
        <v>45286</v>
      </c>
      <c r="F273">
        <v>1126</v>
      </c>
      <c r="G273">
        <v>1196</v>
      </c>
      <c r="I273">
        <v>0</v>
      </c>
      <c r="J273">
        <v>0</v>
      </c>
      <c r="K273">
        <v>0</v>
      </c>
      <c r="L273" t="s">
        <v>28</v>
      </c>
      <c r="M273" s="41">
        <v>44263</v>
      </c>
      <c r="N273" t="s">
        <v>29</v>
      </c>
      <c r="O273" t="s">
        <v>29</v>
      </c>
      <c r="P273" t="s">
        <v>51</v>
      </c>
    </row>
    <row r="274" spans="1:18" ht="12.75" customHeight="1" x14ac:dyDescent="0.45">
      <c r="A274" s="6" t="s">
        <v>5</v>
      </c>
      <c r="B274" t="s">
        <v>411</v>
      </c>
      <c r="C274">
        <v>2012</v>
      </c>
      <c r="E274">
        <v>54049</v>
      </c>
      <c r="F274">
        <v>0</v>
      </c>
      <c r="G274">
        <v>0</v>
      </c>
      <c r="I274">
        <v>0</v>
      </c>
      <c r="J274">
        <v>0</v>
      </c>
      <c r="K274">
        <v>0</v>
      </c>
      <c r="L274" t="s">
        <v>28</v>
      </c>
      <c r="M274" s="41">
        <v>44564</v>
      </c>
      <c r="N274" t="s">
        <v>29</v>
      </c>
      <c r="O274" t="s">
        <v>29</v>
      </c>
      <c r="P274" t="s">
        <v>67</v>
      </c>
      <c r="Q274" s="68">
        <v>1</v>
      </c>
      <c r="R274" s="6" t="s">
        <v>406</v>
      </c>
    </row>
    <row r="275" spans="1:18" ht="12.75" customHeight="1" x14ac:dyDescent="0.45">
      <c r="A275" s="6" t="s">
        <v>5</v>
      </c>
      <c r="B275" t="s">
        <v>418</v>
      </c>
      <c r="C275">
        <v>2011</v>
      </c>
      <c r="E275">
        <v>53100</v>
      </c>
      <c r="F275">
        <v>0</v>
      </c>
      <c r="G275">
        <v>0</v>
      </c>
      <c r="H275">
        <v>23748877</v>
      </c>
      <c r="I275">
        <v>0</v>
      </c>
      <c r="J275">
        <v>0</v>
      </c>
      <c r="K275">
        <v>0</v>
      </c>
      <c r="L275" t="s">
        <v>28</v>
      </c>
      <c r="M275" s="41">
        <v>44613</v>
      </c>
      <c r="N275" t="s">
        <v>29</v>
      </c>
      <c r="O275" t="s">
        <v>29</v>
      </c>
      <c r="P275" t="s">
        <v>419</v>
      </c>
      <c r="Q275" s="68">
        <v>1</v>
      </c>
      <c r="R275" s="6" t="s">
        <v>416</v>
      </c>
    </row>
    <row r="276" spans="1:18" ht="12.75" customHeight="1" x14ac:dyDescent="0.45">
      <c r="A276" s="6" t="s">
        <v>6</v>
      </c>
      <c r="B276" t="s">
        <v>326</v>
      </c>
      <c r="C276">
        <v>2009</v>
      </c>
      <c r="D276" s="6">
        <v>4</v>
      </c>
      <c r="E276">
        <v>48754</v>
      </c>
      <c r="F276">
        <v>1101</v>
      </c>
      <c r="G276">
        <v>1039</v>
      </c>
      <c r="H276">
        <v>23724137</v>
      </c>
      <c r="I276">
        <v>1066</v>
      </c>
      <c r="J276">
        <v>0</v>
      </c>
      <c r="K276">
        <v>0</v>
      </c>
      <c r="L276" t="s">
        <v>28</v>
      </c>
      <c r="M276" s="41">
        <v>44265</v>
      </c>
      <c r="N276" t="s">
        <v>29</v>
      </c>
      <c r="O276" t="s">
        <v>29</v>
      </c>
      <c r="P276" t="s">
        <v>41</v>
      </c>
    </row>
    <row r="277" spans="1:18" ht="12.75" customHeight="1" x14ac:dyDescent="0.45">
      <c r="A277" s="6" t="s">
        <v>7</v>
      </c>
      <c r="B277" t="s">
        <v>346</v>
      </c>
      <c r="C277">
        <v>2008</v>
      </c>
      <c r="D277" s="6">
        <v>4</v>
      </c>
      <c r="E277">
        <v>46097</v>
      </c>
      <c r="F277">
        <v>1100</v>
      </c>
      <c r="G277">
        <v>1109</v>
      </c>
      <c r="H277">
        <v>23717114</v>
      </c>
      <c r="I277">
        <v>0</v>
      </c>
      <c r="J277">
        <v>0</v>
      </c>
      <c r="K277">
        <v>0</v>
      </c>
      <c r="L277" t="s">
        <v>28</v>
      </c>
      <c r="M277" s="41">
        <v>44307</v>
      </c>
      <c r="N277" t="s">
        <v>29</v>
      </c>
      <c r="O277" t="s">
        <v>29</v>
      </c>
      <c r="P277" t="s">
        <v>31</v>
      </c>
    </row>
    <row r="278" spans="1:18" ht="12.75" customHeight="1" x14ac:dyDescent="0.45">
      <c r="A278" s="6" t="s">
        <v>12</v>
      </c>
      <c r="B278" t="s">
        <v>367</v>
      </c>
      <c r="C278">
        <v>2006</v>
      </c>
      <c r="D278" s="6">
        <v>4</v>
      </c>
      <c r="E278">
        <v>51012</v>
      </c>
      <c r="F278">
        <v>1064</v>
      </c>
      <c r="G278">
        <v>1056</v>
      </c>
      <c r="H278">
        <v>23740280</v>
      </c>
      <c r="I278">
        <v>0</v>
      </c>
      <c r="J278">
        <v>0</v>
      </c>
      <c r="K278">
        <v>0</v>
      </c>
      <c r="L278" t="s">
        <v>28</v>
      </c>
      <c r="M278" s="41">
        <v>44265</v>
      </c>
      <c r="N278" t="s">
        <v>29</v>
      </c>
      <c r="O278" t="s">
        <v>29</v>
      </c>
      <c r="P278" t="s">
        <v>41</v>
      </c>
    </row>
    <row r="279" spans="1:18" ht="12.75" customHeight="1" x14ac:dyDescent="0.45">
      <c r="A279" s="6" t="s">
        <v>7</v>
      </c>
      <c r="B279" t="s">
        <v>369</v>
      </c>
      <c r="C279">
        <v>2008</v>
      </c>
      <c r="D279" s="6">
        <v>4</v>
      </c>
      <c r="E279">
        <v>50467</v>
      </c>
      <c r="F279">
        <v>1063</v>
      </c>
      <c r="G279">
        <v>1037</v>
      </c>
      <c r="I279">
        <v>0</v>
      </c>
      <c r="J279">
        <v>0</v>
      </c>
      <c r="K279">
        <v>0</v>
      </c>
      <c r="L279" t="s">
        <v>28</v>
      </c>
      <c r="M279" s="41">
        <v>44256</v>
      </c>
      <c r="N279" t="s">
        <v>29</v>
      </c>
      <c r="O279" t="s">
        <v>29</v>
      </c>
      <c r="P279" t="s">
        <v>33</v>
      </c>
    </row>
    <row r="280" spans="1:18" ht="12.75" customHeight="1" x14ac:dyDescent="0.45">
      <c r="A280" s="6" t="s">
        <v>12</v>
      </c>
      <c r="B280" t="s">
        <v>304</v>
      </c>
      <c r="C280">
        <v>2006</v>
      </c>
      <c r="D280" s="6">
        <v>3</v>
      </c>
      <c r="E280">
        <v>46406</v>
      </c>
      <c r="F280">
        <v>1181</v>
      </c>
      <c r="G280">
        <v>1311</v>
      </c>
      <c r="H280">
        <v>23740299</v>
      </c>
      <c r="I280">
        <v>0</v>
      </c>
      <c r="J280">
        <v>0</v>
      </c>
      <c r="K280">
        <v>0</v>
      </c>
      <c r="L280" t="s">
        <v>28</v>
      </c>
      <c r="M280" s="41">
        <v>44256</v>
      </c>
      <c r="N280" t="s">
        <v>29</v>
      </c>
      <c r="O280" t="s">
        <v>29</v>
      </c>
      <c r="P280" t="s">
        <v>33</v>
      </c>
    </row>
    <row r="281" spans="1:18" ht="12.75" customHeight="1" x14ac:dyDescent="0.45">
      <c r="A281" s="6" t="s">
        <v>12</v>
      </c>
      <c r="B281" t="s">
        <v>349</v>
      </c>
      <c r="C281">
        <v>2005</v>
      </c>
      <c r="D281" s="6">
        <v>4</v>
      </c>
      <c r="E281">
        <v>43294</v>
      </c>
      <c r="F281">
        <v>1096</v>
      </c>
      <c r="G281">
        <v>1134</v>
      </c>
      <c r="H281">
        <v>397806</v>
      </c>
      <c r="I281">
        <v>0</v>
      </c>
      <c r="J281">
        <v>1143</v>
      </c>
      <c r="K281">
        <v>0</v>
      </c>
      <c r="L281" t="s">
        <v>28</v>
      </c>
      <c r="M281" s="41">
        <v>44258</v>
      </c>
      <c r="N281" t="s">
        <v>29</v>
      </c>
      <c r="O281" t="s">
        <v>29</v>
      </c>
      <c r="P281" t="s">
        <v>37</v>
      </c>
    </row>
    <row r="282" spans="1:18" ht="12.75" customHeight="1" x14ac:dyDescent="0.45">
      <c r="A282" s="6" t="s">
        <v>12</v>
      </c>
      <c r="B282" t="s">
        <v>219</v>
      </c>
      <c r="C282">
        <v>2006</v>
      </c>
      <c r="D282" s="6">
        <v>3</v>
      </c>
      <c r="E282">
        <v>51884</v>
      </c>
      <c r="F282">
        <v>1136</v>
      </c>
      <c r="G282">
        <v>1348</v>
      </c>
      <c r="I282">
        <v>0</v>
      </c>
      <c r="J282">
        <v>0</v>
      </c>
      <c r="K282">
        <v>0</v>
      </c>
      <c r="L282" t="s">
        <v>28</v>
      </c>
      <c r="M282" s="41">
        <v>44256</v>
      </c>
      <c r="N282" t="s">
        <v>29</v>
      </c>
      <c r="O282" t="s">
        <v>29</v>
      </c>
      <c r="P282" t="s">
        <v>33</v>
      </c>
    </row>
    <row r="283" spans="1:18" ht="14.5" hidden="1" x14ac:dyDescent="0.35">
      <c r="M283" s="41"/>
      <c r="Q283" s="6"/>
    </row>
    <row r="284" spans="1:18" ht="14.5" hidden="1" x14ac:dyDescent="0.35">
      <c r="M284" s="41"/>
      <c r="Q284" s="6"/>
    </row>
    <row r="285" spans="1:18" ht="14.5" hidden="1" x14ac:dyDescent="0.35">
      <c r="M285" s="41"/>
      <c r="Q285" s="6"/>
    </row>
    <row r="286" spans="1:18" ht="14.5" hidden="1" x14ac:dyDescent="0.35">
      <c r="M286" s="41"/>
      <c r="Q286" s="6"/>
    </row>
    <row r="287" spans="1:18" ht="14.5" hidden="1" x14ac:dyDescent="0.35">
      <c r="M287" s="41"/>
      <c r="Q287" s="6"/>
    </row>
    <row r="288" spans="1:18" ht="14.5" hidden="1" x14ac:dyDescent="0.35">
      <c r="M288" s="41"/>
      <c r="Q288" s="6"/>
    </row>
    <row r="289" spans="13:17" ht="14.5" hidden="1" x14ac:dyDescent="0.35">
      <c r="M289" s="41"/>
      <c r="Q289" s="6"/>
    </row>
    <row r="290" spans="13:17" ht="14.5" hidden="1" x14ac:dyDescent="0.35">
      <c r="M290" s="41"/>
      <c r="Q290" s="6"/>
    </row>
    <row r="291" spans="13:17" ht="14.5" hidden="1" x14ac:dyDescent="0.35">
      <c r="M291" s="41"/>
      <c r="Q291" s="6"/>
    </row>
    <row r="292" spans="13:17" ht="14.5" hidden="1" x14ac:dyDescent="0.35">
      <c r="M292" s="41"/>
      <c r="Q292" s="6"/>
    </row>
    <row r="293" spans="13:17" ht="14.5" hidden="1" x14ac:dyDescent="0.35">
      <c r="M293" s="41"/>
      <c r="Q293" s="6"/>
    </row>
    <row r="294" spans="13:17" ht="14.5" hidden="1" x14ac:dyDescent="0.35">
      <c r="M294" s="41"/>
      <c r="Q294" s="6"/>
    </row>
    <row r="295" spans="13:17" ht="14.5" hidden="1" x14ac:dyDescent="0.35">
      <c r="M295" s="41"/>
      <c r="Q295" s="6"/>
    </row>
    <row r="296" spans="13:17" ht="14.5" hidden="1" x14ac:dyDescent="0.35">
      <c r="M296" s="41"/>
      <c r="Q296" s="6"/>
    </row>
    <row r="297" spans="13:17" ht="14.5" hidden="1" x14ac:dyDescent="0.35">
      <c r="M297" s="41"/>
      <c r="Q297" s="6"/>
    </row>
    <row r="298" spans="13:17" ht="14.5" hidden="1" x14ac:dyDescent="0.35">
      <c r="M298" s="41"/>
      <c r="Q298" s="6"/>
    </row>
    <row r="299" spans="13:17" ht="14.5" hidden="1" x14ac:dyDescent="0.35">
      <c r="M299" s="41"/>
      <c r="Q299" s="6"/>
    </row>
    <row r="300" spans="13:17" ht="14.5" hidden="1" x14ac:dyDescent="0.35">
      <c r="M300" s="41"/>
      <c r="Q300" s="6"/>
    </row>
    <row r="301" spans="13:17" ht="14.5" hidden="1" x14ac:dyDescent="0.35">
      <c r="M301" s="41"/>
      <c r="Q301" s="6"/>
    </row>
    <row r="302" spans="13:17" ht="14.5" hidden="1" x14ac:dyDescent="0.35">
      <c r="M302" s="41"/>
      <c r="Q302" s="6"/>
    </row>
    <row r="303" spans="13:17" ht="14.5" hidden="1" x14ac:dyDescent="0.35">
      <c r="M303" s="41"/>
      <c r="Q303" s="6"/>
    </row>
    <row r="304" spans="13:17" ht="14.5" hidden="1" x14ac:dyDescent="0.35">
      <c r="M304" s="41"/>
      <c r="Q304" s="6"/>
    </row>
    <row r="305" spans="13:17" ht="14.5" hidden="1" x14ac:dyDescent="0.35">
      <c r="M305" s="41"/>
      <c r="Q305" s="6"/>
    </row>
    <row r="306" spans="13:17" ht="14.5" hidden="1" x14ac:dyDescent="0.35">
      <c r="M306" s="41"/>
      <c r="Q306" s="6"/>
    </row>
    <row r="307" spans="13:17" ht="14.5" hidden="1" x14ac:dyDescent="0.35">
      <c r="M307" s="41"/>
      <c r="Q307" s="6"/>
    </row>
    <row r="308" spans="13:17" ht="14.5" hidden="1" x14ac:dyDescent="0.35">
      <c r="M308" s="41"/>
      <c r="Q308" s="6"/>
    </row>
    <row r="309" spans="13:17" ht="14.5" hidden="1" x14ac:dyDescent="0.35">
      <c r="M309" s="41"/>
      <c r="Q309" s="6"/>
    </row>
    <row r="310" spans="13:17" ht="14.5" hidden="1" x14ac:dyDescent="0.35">
      <c r="M310" s="41"/>
      <c r="Q310" s="6"/>
    </row>
    <row r="311" spans="13:17" ht="14.5" hidden="1" x14ac:dyDescent="0.35">
      <c r="M311" s="41"/>
      <c r="Q311" s="6"/>
    </row>
    <row r="312" spans="13:17" ht="14.5" hidden="1" x14ac:dyDescent="0.35">
      <c r="M312" s="41"/>
      <c r="Q312" s="6"/>
    </row>
    <row r="313" spans="13:17" ht="14.5" hidden="1" x14ac:dyDescent="0.35">
      <c r="M313" s="41"/>
      <c r="Q313" s="6"/>
    </row>
    <row r="314" spans="13:17" ht="14.5" hidden="1" x14ac:dyDescent="0.35">
      <c r="M314" s="41"/>
      <c r="Q314" s="6"/>
    </row>
    <row r="315" spans="13:17" ht="14.5" hidden="1" x14ac:dyDescent="0.35">
      <c r="M315" s="41"/>
      <c r="Q315" s="6"/>
    </row>
    <row r="316" spans="13:17" ht="14.5" hidden="1" x14ac:dyDescent="0.35">
      <c r="M316" s="41"/>
      <c r="Q316" s="6"/>
    </row>
    <row r="317" spans="13:17" ht="14.5" hidden="1" x14ac:dyDescent="0.35">
      <c r="M317" s="41"/>
      <c r="Q317" s="6"/>
    </row>
    <row r="318" spans="13:17" ht="14.5" hidden="1" x14ac:dyDescent="0.35">
      <c r="M318" s="41"/>
      <c r="Q318" s="6"/>
    </row>
    <row r="319" spans="13:17" ht="14.5" hidden="1" x14ac:dyDescent="0.35">
      <c r="M319" s="41"/>
      <c r="Q319" s="6"/>
    </row>
    <row r="320" spans="13:17" ht="14.5" hidden="1" x14ac:dyDescent="0.35">
      <c r="M320" s="41"/>
      <c r="Q320" s="6"/>
    </row>
    <row r="321" spans="13:17" ht="14.5" hidden="1" x14ac:dyDescent="0.35">
      <c r="M321" s="41"/>
      <c r="Q321" s="6"/>
    </row>
  </sheetData>
  <autoFilter ref="A7:S321" xr:uid="{C1D1C77E-CF65-4CC5-A9E1-90B769647E37}">
    <filterColumn colId="11">
      <customFilters>
        <customFilter operator="notEqual" val=" "/>
      </customFilters>
    </filterColumn>
    <sortState xmlns:xlrd2="http://schemas.microsoft.com/office/spreadsheetml/2017/richdata2" ref="A8:S282">
      <sortCondition ref="B7:B321"/>
    </sortState>
  </autoFilter>
  <mergeCells count="2">
    <mergeCell ref="A2:R2"/>
    <mergeCell ref="A1:R1"/>
  </mergeCells>
  <phoneticPr fontId="6" type="noConversion"/>
  <hyperlinks>
    <hyperlink ref="A5" r:id="rId1" xr:uid="{B6A206CB-E661-49CD-8D10-076F3C3AA5D1}"/>
  </hyperlinks>
  <pageMargins left="0.31496062992125984" right="0.31496062992125984" top="0.31496062992125984" bottom="0.31496062992125984" header="0" footer="0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4710-B426-47ED-9985-46B2D14323EF}">
  <dimension ref="A1:P26"/>
  <sheetViews>
    <sheetView workbookViewId="0">
      <selection activeCell="P17" sqref="P17"/>
    </sheetView>
  </sheetViews>
  <sheetFormatPr defaultRowHeight="14.5" customHeight="1" x14ac:dyDescent="0.35"/>
  <cols>
    <col min="1" max="1" width="8.54296875" customWidth="1"/>
    <col min="2" max="2" width="22" bestFit="1" customWidth="1"/>
    <col min="3" max="3" width="7.1796875" customWidth="1"/>
    <col min="4" max="4" width="3.26953125" customWidth="1"/>
    <col min="5" max="5" width="0.453125" hidden="1" customWidth="1"/>
    <col min="6" max="6" width="26.453125" bestFit="1" customWidth="1"/>
    <col min="7" max="7" width="12.7265625" customWidth="1"/>
    <col min="8" max="8" width="12.26953125" customWidth="1"/>
    <col min="9" max="9" width="12.1796875" customWidth="1"/>
    <col min="10" max="11" width="6.26953125" hidden="1" customWidth="1"/>
    <col min="12" max="12" width="9.453125" hidden="1" customWidth="1"/>
    <col min="13" max="13" width="10.453125" hidden="1" customWidth="1"/>
    <col min="14" max="14" width="8.453125" hidden="1" customWidth="1"/>
    <col min="15" max="15" width="6.453125" hidden="1" customWidth="1"/>
    <col min="16" max="16" width="34.26953125" bestFit="1" customWidth="1"/>
  </cols>
  <sheetData>
    <row r="1" spans="1:16" ht="26" x14ac:dyDescent="0.6">
      <c r="B1" s="5" t="s">
        <v>2</v>
      </c>
    </row>
    <row r="2" spans="1:16" ht="14.5" customHeight="1" x14ac:dyDescent="0.35">
      <c r="A2" s="7" t="s">
        <v>97</v>
      </c>
      <c r="B2" s="120" t="s">
        <v>64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6" ht="14.5" customHeight="1" x14ac:dyDescent="0.35">
      <c r="A3" s="7" t="s">
        <v>98</v>
      </c>
      <c r="B3" s="120" t="s">
        <v>43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1:16" ht="14.5" customHeight="1" x14ac:dyDescent="0.35">
      <c r="G4" s="71">
        <f>SUM(G7:G100)</f>
        <v>8</v>
      </c>
    </row>
    <row r="5" spans="1:16" ht="27.75" customHeight="1" x14ac:dyDescent="0.35">
      <c r="A5" s="53" t="s">
        <v>193</v>
      </c>
      <c r="B5" s="1" t="s">
        <v>14</v>
      </c>
      <c r="C5" s="1" t="s">
        <v>15</v>
      </c>
      <c r="D5" s="1" t="s">
        <v>4</v>
      </c>
      <c r="E5" s="1" t="s">
        <v>25</v>
      </c>
      <c r="F5" s="1" t="s">
        <v>27</v>
      </c>
      <c r="G5" s="1" t="s">
        <v>187</v>
      </c>
      <c r="H5" s="1" t="s">
        <v>401</v>
      </c>
      <c r="I5" s="1" t="s">
        <v>186</v>
      </c>
    </row>
    <row r="6" spans="1:16" ht="14.5" customHeight="1" x14ac:dyDescent="0.45">
      <c r="A6" s="6" t="s">
        <v>2</v>
      </c>
      <c r="B6" t="s">
        <v>444</v>
      </c>
      <c r="C6">
        <v>2014</v>
      </c>
      <c r="D6" s="6">
        <v>3</v>
      </c>
      <c r="E6" t="s">
        <v>29</v>
      </c>
      <c r="F6" t="s">
        <v>71</v>
      </c>
      <c r="G6" s="68">
        <v>1</v>
      </c>
      <c r="H6" s="6" t="s">
        <v>4</v>
      </c>
      <c r="I6" s="6"/>
    </row>
    <row r="7" spans="1:16" ht="14.5" customHeight="1" x14ac:dyDescent="0.45">
      <c r="A7" s="6" t="s">
        <v>2</v>
      </c>
      <c r="B7" t="s">
        <v>422</v>
      </c>
      <c r="C7">
        <v>2014</v>
      </c>
      <c r="D7" s="6"/>
      <c r="E7" t="s">
        <v>29</v>
      </c>
      <c r="F7" t="s">
        <v>35</v>
      </c>
      <c r="G7" s="68">
        <v>1</v>
      </c>
      <c r="H7" s="6" t="s">
        <v>416</v>
      </c>
      <c r="I7" s="6"/>
    </row>
    <row r="8" spans="1:16" ht="14.5" customHeight="1" x14ac:dyDescent="0.45">
      <c r="A8" s="6" t="s">
        <v>2</v>
      </c>
      <c r="B8" t="s">
        <v>413</v>
      </c>
      <c r="C8">
        <v>2014</v>
      </c>
      <c r="D8" s="6"/>
      <c r="E8" t="s">
        <v>29</v>
      </c>
      <c r="F8" t="s">
        <v>51</v>
      </c>
      <c r="G8" s="68">
        <v>1</v>
      </c>
      <c r="H8" s="6" t="s">
        <v>406</v>
      </c>
      <c r="I8" s="6"/>
    </row>
    <row r="9" spans="1:16" ht="14.5" customHeight="1" x14ac:dyDescent="0.45">
      <c r="A9" s="6" t="s">
        <v>2</v>
      </c>
      <c r="B9" t="s">
        <v>120</v>
      </c>
      <c r="C9">
        <v>2013</v>
      </c>
      <c r="D9" s="6">
        <v>4</v>
      </c>
      <c r="E9" t="s">
        <v>29</v>
      </c>
      <c r="F9" t="s">
        <v>35</v>
      </c>
      <c r="G9" s="68">
        <v>1</v>
      </c>
      <c r="H9" s="6" t="s">
        <v>4</v>
      </c>
      <c r="I9" s="6"/>
    </row>
    <row r="10" spans="1:16" ht="14.5" customHeight="1" x14ac:dyDescent="0.45">
      <c r="A10" s="6" t="s">
        <v>2</v>
      </c>
      <c r="B10" t="s">
        <v>429</v>
      </c>
      <c r="C10">
        <v>2013</v>
      </c>
      <c r="D10" s="6"/>
      <c r="E10" t="s">
        <v>29</v>
      </c>
      <c r="F10" t="s">
        <v>45</v>
      </c>
      <c r="G10" s="68">
        <v>1</v>
      </c>
      <c r="H10" s="6" t="s">
        <v>427</v>
      </c>
      <c r="I10" s="6"/>
    </row>
    <row r="11" spans="1:16" ht="14.5" customHeight="1" x14ac:dyDescent="0.45">
      <c r="A11" s="6" t="s">
        <v>2</v>
      </c>
      <c r="B11" t="s">
        <v>430</v>
      </c>
      <c r="C11">
        <v>2013</v>
      </c>
      <c r="D11" s="6"/>
      <c r="E11" t="s">
        <v>29</v>
      </c>
      <c r="F11" t="s">
        <v>45</v>
      </c>
      <c r="G11" s="68">
        <v>1</v>
      </c>
      <c r="H11" s="6" t="s">
        <v>427</v>
      </c>
      <c r="I11" s="6"/>
    </row>
    <row r="12" spans="1:16" ht="14.5" customHeight="1" x14ac:dyDescent="0.45">
      <c r="A12" s="6" t="s">
        <v>2</v>
      </c>
      <c r="B12" t="s">
        <v>423</v>
      </c>
      <c r="C12">
        <v>2014</v>
      </c>
      <c r="D12" s="6"/>
      <c r="E12" t="s">
        <v>29</v>
      </c>
      <c r="F12" t="s">
        <v>61</v>
      </c>
      <c r="G12" s="68">
        <v>1</v>
      </c>
      <c r="H12" s="6" t="s">
        <v>416</v>
      </c>
      <c r="I12" s="6"/>
    </row>
    <row r="13" spans="1:16" ht="14.5" customHeight="1" x14ac:dyDescent="0.45">
      <c r="A13" s="6" t="s">
        <v>2</v>
      </c>
      <c r="B13" t="s">
        <v>118</v>
      </c>
      <c r="C13">
        <v>2013</v>
      </c>
      <c r="D13" s="6">
        <v>4</v>
      </c>
      <c r="E13" t="s">
        <v>29</v>
      </c>
      <c r="F13" t="s">
        <v>119</v>
      </c>
      <c r="G13" s="68">
        <v>1</v>
      </c>
      <c r="H13" s="6" t="s">
        <v>4</v>
      </c>
      <c r="I13" s="6"/>
    </row>
    <row r="14" spans="1:16" ht="14.5" customHeight="1" x14ac:dyDescent="0.45">
      <c r="A14" s="6" t="s">
        <v>2</v>
      </c>
      <c r="B14" t="s">
        <v>412</v>
      </c>
      <c r="C14">
        <v>2014</v>
      </c>
      <c r="D14" s="6"/>
      <c r="E14" t="s">
        <v>29</v>
      </c>
      <c r="F14" t="s">
        <v>51</v>
      </c>
      <c r="G14" s="68">
        <v>1</v>
      </c>
      <c r="H14" s="6" t="s">
        <v>406</v>
      </c>
      <c r="I14" s="6"/>
    </row>
    <row r="15" spans="1:16" ht="14.5" customHeight="1" x14ac:dyDescent="0.35">
      <c r="A15" s="6"/>
      <c r="D15" s="6"/>
      <c r="G15" s="6"/>
      <c r="H15" s="6"/>
      <c r="I15" s="6"/>
    </row>
    <row r="16" spans="1:16" ht="14.5" customHeight="1" x14ac:dyDescent="0.35">
      <c r="A16" s="6"/>
      <c r="D16" s="6"/>
      <c r="G16" s="6"/>
      <c r="H16" s="6"/>
      <c r="I16" s="6"/>
    </row>
    <row r="17" spans="1:9" ht="14.5" customHeight="1" x14ac:dyDescent="0.35">
      <c r="A17" s="6"/>
      <c r="D17" s="6"/>
      <c r="G17" s="6"/>
      <c r="H17" s="6"/>
      <c r="I17" s="6"/>
    </row>
    <row r="18" spans="1:9" ht="14.5" customHeight="1" x14ac:dyDescent="0.35">
      <c r="A18" s="6"/>
      <c r="D18" s="6"/>
      <c r="G18" s="6"/>
      <c r="H18" s="6"/>
      <c r="I18" s="6"/>
    </row>
    <row r="19" spans="1:9" ht="14.5" customHeight="1" x14ac:dyDescent="0.35">
      <c r="A19" s="6"/>
      <c r="D19" s="6"/>
      <c r="G19" s="6"/>
      <c r="H19" s="6"/>
      <c r="I19" s="6"/>
    </row>
    <row r="20" spans="1:9" ht="14.5" customHeight="1" x14ac:dyDescent="0.35">
      <c r="A20" s="6"/>
      <c r="D20" s="6"/>
      <c r="G20" s="6"/>
      <c r="H20" s="6"/>
      <c r="I20" s="6"/>
    </row>
    <row r="21" spans="1:9" ht="14.5" customHeight="1" x14ac:dyDescent="0.35">
      <c r="A21" s="6"/>
      <c r="D21" s="6"/>
      <c r="G21" s="6"/>
      <c r="H21" s="6"/>
      <c r="I21" s="6"/>
    </row>
    <row r="22" spans="1:9" ht="14.5" customHeight="1" x14ac:dyDescent="0.35">
      <c r="A22" s="6"/>
      <c r="D22" s="6"/>
      <c r="G22" s="6"/>
      <c r="H22" s="6"/>
      <c r="I22" s="6"/>
    </row>
    <row r="23" spans="1:9" ht="14.5" customHeight="1" x14ac:dyDescent="0.35">
      <c r="A23" s="6"/>
      <c r="D23" s="6"/>
      <c r="G23" s="6"/>
      <c r="H23" s="6"/>
      <c r="I23" s="6"/>
    </row>
    <row r="24" spans="1:9" ht="14.5" customHeight="1" x14ac:dyDescent="0.35">
      <c r="A24" s="6"/>
      <c r="D24" s="6"/>
      <c r="G24" s="6"/>
      <c r="H24" s="6"/>
      <c r="I24" s="6"/>
    </row>
    <row r="25" spans="1:9" ht="14.5" customHeight="1" x14ac:dyDescent="0.35">
      <c r="A25" s="6"/>
      <c r="D25" s="6"/>
      <c r="G25" s="6"/>
      <c r="H25" s="6"/>
      <c r="I25" s="6"/>
    </row>
    <row r="26" spans="1:9" ht="14.5" customHeight="1" x14ac:dyDescent="0.35">
      <c r="A26" s="6"/>
      <c r="D26" s="6"/>
      <c r="G26" s="6"/>
      <c r="H26" s="6"/>
      <c r="I26" s="6"/>
    </row>
  </sheetData>
  <sortState xmlns:xlrd2="http://schemas.microsoft.com/office/spreadsheetml/2017/richdata2" ref="A7:I26">
    <sortCondition ref="B7:B26"/>
  </sortState>
  <mergeCells count="2">
    <mergeCell ref="B2:P2"/>
    <mergeCell ref="B3:P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1D5E7-97FA-47F1-B066-E46491257D84}">
  <dimension ref="A1:Q29"/>
  <sheetViews>
    <sheetView workbookViewId="0">
      <selection activeCell="H31" sqref="H31"/>
    </sheetView>
  </sheetViews>
  <sheetFormatPr defaultRowHeight="14.5" x14ac:dyDescent="0.35"/>
  <cols>
    <col min="1" max="1" width="8.54296875" customWidth="1"/>
    <col min="2" max="2" width="22" bestFit="1" customWidth="1"/>
    <col min="3" max="3" width="6.81640625" bestFit="1" customWidth="1"/>
    <col min="4" max="4" width="3.1796875" customWidth="1"/>
    <col min="5" max="5" width="5.1796875" hidden="1" customWidth="1"/>
    <col min="6" max="6" width="36.7265625" customWidth="1"/>
    <col min="7" max="7" width="12.1796875" customWidth="1"/>
    <col min="8" max="8" width="11.81640625" bestFit="1" customWidth="1"/>
    <col min="9" max="9" width="22.453125" bestFit="1" customWidth="1"/>
    <col min="10" max="11" width="6.26953125" hidden="1" customWidth="1"/>
    <col min="12" max="12" width="9.453125" hidden="1" customWidth="1"/>
    <col min="13" max="13" width="10.453125" hidden="1" customWidth="1"/>
    <col min="14" max="14" width="8.453125" hidden="1" customWidth="1"/>
    <col min="15" max="15" width="6.453125" hidden="1" customWidth="1"/>
    <col min="16" max="16" width="34.26953125" bestFit="1" customWidth="1"/>
    <col min="17" max="17" width="8.7265625" style="6"/>
  </cols>
  <sheetData>
    <row r="1" spans="1:17" ht="26" x14ac:dyDescent="0.6">
      <c r="B1" s="5" t="s">
        <v>5</v>
      </c>
    </row>
    <row r="2" spans="1:17" ht="14.5" customHeight="1" x14ac:dyDescent="0.35">
      <c r="A2" s="7" t="s">
        <v>97</v>
      </c>
      <c r="B2" s="120" t="s">
        <v>64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7" ht="14.5" customHeight="1" x14ac:dyDescent="0.35">
      <c r="A3" s="7" t="s">
        <v>98</v>
      </c>
      <c r="B3" s="120" t="s">
        <v>43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1:17" x14ac:dyDescent="0.35">
      <c r="G4" s="71">
        <f>SUM(G6:G100)</f>
        <v>22</v>
      </c>
    </row>
    <row r="5" spans="1:17" ht="29.25" customHeight="1" x14ac:dyDescent="0.35">
      <c r="A5" s="53" t="s">
        <v>193</v>
      </c>
      <c r="B5" s="1" t="s">
        <v>14</v>
      </c>
      <c r="C5" s="1" t="s">
        <v>15</v>
      </c>
      <c r="D5" s="1" t="s">
        <v>4</v>
      </c>
      <c r="E5" s="1" t="s">
        <v>25</v>
      </c>
      <c r="F5" s="1" t="s">
        <v>27</v>
      </c>
      <c r="G5" s="1" t="s">
        <v>187</v>
      </c>
      <c r="H5" s="1" t="s">
        <v>401</v>
      </c>
      <c r="I5" s="1" t="s">
        <v>186</v>
      </c>
      <c r="Q5"/>
    </row>
    <row r="6" spans="1:17" ht="14.25" customHeight="1" x14ac:dyDescent="0.45">
      <c r="A6" s="6" t="s">
        <v>5</v>
      </c>
      <c r="B6" t="s">
        <v>39</v>
      </c>
      <c r="C6">
        <v>2012</v>
      </c>
      <c r="D6" s="6">
        <v>3</v>
      </c>
      <c r="E6" t="s">
        <v>29</v>
      </c>
      <c r="F6" t="s">
        <v>45</v>
      </c>
      <c r="G6" s="68">
        <v>1</v>
      </c>
      <c r="H6" s="6" t="s">
        <v>4</v>
      </c>
      <c r="I6" s="6"/>
      <c r="Q6"/>
    </row>
    <row r="7" spans="1:17" ht="14.25" customHeight="1" x14ac:dyDescent="0.45">
      <c r="A7" s="6" t="s">
        <v>5</v>
      </c>
      <c r="B7" t="s">
        <v>36</v>
      </c>
      <c r="C7">
        <v>2012</v>
      </c>
      <c r="D7" s="6">
        <v>3</v>
      </c>
      <c r="E7" t="s">
        <v>29</v>
      </c>
      <c r="F7" t="s">
        <v>37</v>
      </c>
      <c r="G7" s="68">
        <v>1</v>
      </c>
      <c r="H7" s="6" t="s">
        <v>4</v>
      </c>
      <c r="I7" s="6" t="s">
        <v>426</v>
      </c>
      <c r="Q7"/>
    </row>
    <row r="8" spans="1:17" ht="14.25" customHeight="1" x14ac:dyDescent="0.45">
      <c r="A8" s="6" t="s">
        <v>5</v>
      </c>
      <c r="B8" t="s">
        <v>431</v>
      </c>
      <c r="C8">
        <v>2011</v>
      </c>
      <c r="D8" s="6"/>
      <c r="E8" t="s">
        <v>29</v>
      </c>
      <c r="F8" t="s">
        <v>51</v>
      </c>
      <c r="G8" s="68">
        <v>1</v>
      </c>
      <c r="H8" s="6" t="s">
        <v>427</v>
      </c>
      <c r="I8" s="6"/>
      <c r="Q8"/>
    </row>
    <row r="9" spans="1:17" ht="14.25" customHeight="1" x14ac:dyDescent="0.45">
      <c r="A9" s="6" t="s">
        <v>5</v>
      </c>
      <c r="B9" t="s">
        <v>420</v>
      </c>
      <c r="C9">
        <v>2011</v>
      </c>
      <c r="D9" s="6"/>
      <c r="E9" t="s">
        <v>29</v>
      </c>
      <c r="F9" t="s">
        <v>41</v>
      </c>
      <c r="G9" s="68">
        <v>1</v>
      </c>
      <c r="H9" s="6" t="s">
        <v>416</v>
      </c>
      <c r="I9" s="6"/>
      <c r="Q9"/>
    </row>
    <row r="10" spans="1:17" ht="14.25" customHeight="1" x14ac:dyDescent="0.45">
      <c r="A10" s="6" t="s">
        <v>5</v>
      </c>
      <c r="B10" t="s">
        <v>181</v>
      </c>
      <c r="C10">
        <v>2012</v>
      </c>
      <c r="D10" s="6">
        <v>3</v>
      </c>
      <c r="E10" t="s">
        <v>29</v>
      </c>
      <c r="F10" t="s">
        <v>35</v>
      </c>
      <c r="G10" s="68">
        <v>1</v>
      </c>
      <c r="H10" s="6" t="s">
        <v>4</v>
      </c>
      <c r="I10" s="6"/>
      <c r="Q10"/>
    </row>
    <row r="11" spans="1:17" ht="14.25" customHeight="1" x14ac:dyDescent="0.45">
      <c r="A11" s="6" t="s">
        <v>5</v>
      </c>
      <c r="B11" t="s">
        <v>428</v>
      </c>
      <c r="C11">
        <v>2012</v>
      </c>
      <c r="D11" s="6"/>
      <c r="E11" t="s">
        <v>29</v>
      </c>
      <c r="F11" t="s">
        <v>33</v>
      </c>
      <c r="G11" s="68">
        <v>1</v>
      </c>
      <c r="H11" s="6" t="s">
        <v>427</v>
      </c>
      <c r="I11" s="6"/>
      <c r="Q11"/>
    </row>
    <row r="12" spans="1:17" ht="14.25" customHeight="1" x14ac:dyDescent="0.45">
      <c r="A12" s="6" t="s">
        <v>5</v>
      </c>
      <c r="B12" t="s">
        <v>107</v>
      </c>
      <c r="C12">
        <v>2012</v>
      </c>
      <c r="D12" s="6">
        <v>4</v>
      </c>
      <c r="E12" t="s">
        <v>29</v>
      </c>
      <c r="F12" t="s">
        <v>51</v>
      </c>
      <c r="G12" s="68">
        <v>1</v>
      </c>
      <c r="H12" s="6" t="s">
        <v>427</v>
      </c>
      <c r="I12" s="6"/>
    </row>
    <row r="13" spans="1:17" ht="14.25" customHeight="1" x14ac:dyDescent="0.45">
      <c r="A13" s="6" t="s">
        <v>5</v>
      </c>
      <c r="B13" t="s">
        <v>30</v>
      </c>
      <c r="C13">
        <v>2011</v>
      </c>
      <c r="D13" s="6">
        <v>2</v>
      </c>
      <c r="E13" t="s">
        <v>29</v>
      </c>
      <c r="F13" t="s">
        <v>31</v>
      </c>
      <c r="G13" s="68">
        <v>1</v>
      </c>
      <c r="H13" s="6" t="s">
        <v>4</v>
      </c>
      <c r="I13" s="6"/>
    </row>
    <row r="14" spans="1:17" ht="14.25" customHeight="1" x14ac:dyDescent="0.45">
      <c r="A14" s="6" t="s">
        <v>5</v>
      </c>
      <c r="B14" t="s">
        <v>394</v>
      </c>
      <c r="C14">
        <v>2011</v>
      </c>
      <c r="D14" s="6">
        <v>3</v>
      </c>
      <c r="E14" t="s">
        <v>29</v>
      </c>
      <c r="F14" t="s">
        <v>35</v>
      </c>
      <c r="G14" s="68">
        <v>1</v>
      </c>
      <c r="H14" s="6" t="s">
        <v>4</v>
      </c>
      <c r="I14" s="6"/>
    </row>
    <row r="15" spans="1:17" ht="14.25" customHeight="1" x14ac:dyDescent="0.45">
      <c r="A15" s="6" t="s">
        <v>5</v>
      </c>
      <c r="B15" t="s">
        <v>116</v>
      </c>
      <c r="C15">
        <v>2011</v>
      </c>
      <c r="D15" s="6">
        <v>3</v>
      </c>
      <c r="E15" t="s">
        <v>29</v>
      </c>
      <c r="F15" t="s">
        <v>45</v>
      </c>
      <c r="G15" s="68">
        <v>1</v>
      </c>
      <c r="H15" s="6" t="s">
        <v>4</v>
      </c>
      <c r="I15" s="6"/>
    </row>
    <row r="16" spans="1:17" ht="14.25" customHeight="1" x14ac:dyDescent="0.45">
      <c r="A16" s="6" t="s">
        <v>5</v>
      </c>
      <c r="B16" t="s">
        <v>261</v>
      </c>
      <c r="C16">
        <v>2011</v>
      </c>
      <c r="D16" s="6">
        <v>3</v>
      </c>
      <c r="E16" t="s">
        <v>29</v>
      </c>
      <c r="F16" t="s">
        <v>31</v>
      </c>
      <c r="G16" s="68">
        <v>1</v>
      </c>
      <c r="H16" s="6" t="s">
        <v>4</v>
      </c>
      <c r="I16" s="6"/>
    </row>
    <row r="17" spans="1:17" ht="14.25" customHeight="1" x14ac:dyDescent="0.45">
      <c r="A17" s="6" t="s">
        <v>5</v>
      </c>
      <c r="B17" t="s">
        <v>421</v>
      </c>
      <c r="C17">
        <v>2012</v>
      </c>
      <c r="D17" s="6">
        <v>3</v>
      </c>
      <c r="E17" t="s">
        <v>29</v>
      </c>
      <c r="F17" t="s">
        <v>119</v>
      </c>
      <c r="G17" s="68">
        <v>1</v>
      </c>
      <c r="H17" s="6" t="s">
        <v>416</v>
      </c>
      <c r="I17" s="6"/>
      <c r="Q17"/>
    </row>
    <row r="18" spans="1:17" ht="14.25" customHeight="1" x14ac:dyDescent="0.45">
      <c r="A18" s="6" t="s">
        <v>5</v>
      </c>
      <c r="B18" t="s">
        <v>410</v>
      </c>
      <c r="C18">
        <v>2011</v>
      </c>
      <c r="D18" s="6"/>
      <c r="E18" t="s">
        <v>29</v>
      </c>
      <c r="F18" t="s">
        <v>37</v>
      </c>
      <c r="G18" s="68">
        <v>1</v>
      </c>
      <c r="H18" s="6" t="s">
        <v>406</v>
      </c>
      <c r="I18" s="6"/>
      <c r="Q18"/>
    </row>
    <row r="19" spans="1:17" ht="14.25" customHeight="1" x14ac:dyDescent="0.45">
      <c r="A19" s="6" t="s">
        <v>5</v>
      </c>
      <c r="B19" t="s">
        <v>395</v>
      </c>
      <c r="C19">
        <v>2011</v>
      </c>
      <c r="D19" s="6">
        <v>4</v>
      </c>
      <c r="E19" t="s">
        <v>29</v>
      </c>
      <c r="F19" t="s">
        <v>31</v>
      </c>
      <c r="G19" s="68">
        <v>1</v>
      </c>
      <c r="H19" s="6" t="s">
        <v>427</v>
      </c>
      <c r="I19" s="6"/>
    </row>
    <row r="20" spans="1:17" ht="14.25" customHeight="1" x14ac:dyDescent="0.45">
      <c r="A20" s="6" t="s">
        <v>5</v>
      </c>
      <c r="B20" t="s">
        <v>397</v>
      </c>
      <c r="C20">
        <v>2011</v>
      </c>
      <c r="D20" s="6">
        <v>4</v>
      </c>
      <c r="E20" t="s">
        <v>29</v>
      </c>
      <c r="F20" t="s">
        <v>33</v>
      </c>
      <c r="G20" s="68">
        <v>1</v>
      </c>
      <c r="H20" s="6" t="s">
        <v>406</v>
      </c>
      <c r="I20" s="6"/>
      <c r="Q20"/>
    </row>
    <row r="21" spans="1:17" ht="14.25" customHeight="1" x14ac:dyDescent="0.45">
      <c r="A21" s="6" t="s">
        <v>5</v>
      </c>
      <c r="B21" t="s">
        <v>131</v>
      </c>
      <c r="C21">
        <v>2012</v>
      </c>
      <c r="D21" s="6">
        <v>4</v>
      </c>
      <c r="E21" t="s">
        <v>29</v>
      </c>
      <c r="F21" t="s">
        <v>41</v>
      </c>
      <c r="G21" s="68">
        <v>1</v>
      </c>
      <c r="H21" s="6" t="s">
        <v>416</v>
      </c>
      <c r="I21" s="6"/>
      <c r="Q21"/>
    </row>
    <row r="22" spans="1:17" ht="14.25" customHeight="1" x14ac:dyDescent="0.45">
      <c r="A22" s="6" t="s">
        <v>5</v>
      </c>
      <c r="B22" t="s">
        <v>42</v>
      </c>
      <c r="C22">
        <v>2011</v>
      </c>
      <c r="D22" s="6">
        <v>3</v>
      </c>
      <c r="E22" t="s">
        <v>29</v>
      </c>
      <c r="F22" t="s">
        <v>31</v>
      </c>
      <c r="G22" s="68">
        <v>1</v>
      </c>
      <c r="H22" s="6" t="s">
        <v>4</v>
      </c>
      <c r="I22" s="6"/>
      <c r="Q22"/>
    </row>
    <row r="23" spans="1:17" ht="14.25" customHeight="1" x14ac:dyDescent="0.45">
      <c r="A23" s="6" t="s">
        <v>5</v>
      </c>
      <c r="B23" t="s">
        <v>34</v>
      </c>
      <c r="C23">
        <v>2011</v>
      </c>
      <c r="D23" s="6">
        <v>3</v>
      </c>
      <c r="E23" t="s">
        <v>29</v>
      </c>
      <c r="F23" t="s">
        <v>35</v>
      </c>
      <c r="G23" s="68">
        <v>1</v>
      </c>
      <c r="H23" s="6" t="s">
        <v>4</v>
      </c>
      <c r="I23" s="6"/>
      <c r="Q23"/>
    </row>
    <row r="24" spans="1:17" ht="14.25" customHeight="1" x14ac:dyDescent="0.45">
      <c r="A24" s="6" t="s">
        <v>5</v>
      </c>
      <c r="B24" t="s">
        <v>396</v>
      </c>
      <c r="C24">
        <v>2012</v>
      </c>
      <c r="D24" s="6">
        <v>3</v>
      </c>
      <c r="E24" t="s">
        <v>29</v>
      </c>
      <c r="F24" t="s">
        <v>51</v>
      </c>
      <c r="G24" s="68">
        <v>1</v>
      </c>
      <c r="H24" s="6" t="s">
        <v>4</v>
      </c>
      <c r="I24" s="6"/>
    </row>
    <row r="25" spans="1:17" ht="14.25" customHeight="1" x14ac:dyDescent="0.45">
      <c r="A25" s="6" t="s">
        <v>5</v>
      </c>
      <c r="B25" t="s">
        <v>32</v>
      </c>
      <c r="C25">
        <v>2011</v>
      </c>
      <c r="D25" s="6">
        <v>3</v>
      </c>
      <c r="E25" t="s">
        <v>29</v>
      </c>
      <c r="F25" t="s">
        <v>33</v>
      </c>
      <c r="G25" s="68">
        <v>1</v>
      </c>
      <c r="H25" s="6" t="s">
        <v>4</v>
      </c>
      <c r="I25" s="6" t="s">
        <v>403</v>
      </c>
    </row>
    <row r="26" spans="1:17" ht="14.25" customHeight="1" x14ac:dyDescent="0.45">
      <c r="A26" s="6" t="s">
        <v>5</v>
      </c>
      <c r="B26" t="s">
        <v>411</v>
      </c>
      <c r="C26">
        <v>2012</v>
      </c>
      <c r="D26" s="6"/>
      <c r="E26" t="s">
        <v>29</v>
      </c>
      <c r="F26" t="s">
        <v>67</v>
      </c>
      <c r="G26" s="68">
        <v>1</v>
      </c>
      <c r="H26" s="6" t="s">
        <v>406</v>
      </c>
      <c r="I26" s="6"/>
    </row>
    <row r="27" spans="1:17" ht="14.25" customHeight="1" x14ac:dyDescent="0.45">
      <c r="A27" s="6" t="s">
        <v>5</v>
      </c>
      <c r="B27" t="s">
        <v>418</v>
      </c>
      <c r="C27">
        <v>2011</v>
      </c>
      <c r="D27" s="6"/>
      <c r="E27" t="s">
        <v>29</v>
      </c>
      <c r="F27" t="s">
        <v>419</v>
      </c>
      <c r="G27" s="68">
        <v>1</v>
      </c>
      <c r="H27" s="6" t="s">
        <v>416</v>
      </c>
      <c r="I27" s="6"/>
    </row>
    <row r="28" spans="1:17" ht="14.25" customHeight="1" x14ac:dyDescent="0.35">
      <c r="A28" s="6"/>
      <c r="D28" s="6"/>
      <c r="G28" s="6"/>
      <c r="H28" s="6"/>
      <c r="I28" s="6"/>
    </row>
    <row r="29" spans="1:17" ht="14.25" customHeight="1" x14ac:dyDescent="0.35">
      <c r="A29" s="6"/>
      <c r="D29" s="6"/>
      <c r="G29" s="6"/>
      <c r="H29" s="6"/>
      <c r="I29" s="6"/>
    </row>
  </sheetData>
  <mergeCells count="2">
    <mergeCell ref="B3:P3"/>
    <mergeCell ref="B2:P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EFDC7-C67D-4C15-8698-133D9D0D8FBA}">
  <dimension ref="A1:AG22"/>
  <sheetViews>
    <sheetView workbookViewId="0">
      <selection activeCell="G5" sqref="G5"/>
    </sheetView>
  </sheetViews>
  <sheetFormatPr defaultRowHeight="12.75" customHeight="1" x14ac:dyDescent="0.35"/>
  <cols>
    <col min="1" max="1" width="8.54296875" customWidth="1"/>
    <col min="2" max="2" width="22" bestFit="1" customWidth="1"/>
    <col min="3" max="3" width="6.81640625" bestFit="1" customWidth="1"/>
    <col min="4" max="4" width="3.1796875" customWidth="1"/>
    <col min="5" max="5" width="5.1796875" hidden="1" customWidth="1"/>
    <col min="6" max="6" width="23.7265625" customWidth="1"/>
    <col min="7" max="7" width="13.54296875" customWidth="1"/>
    <col min="8" max="8" width="14" bestFit="1" customWidth="1"/>
    <col min="9" max="9" width="22.453125" bestFit="1" customWidth="1"/>
    <col min="10" max="11" width="6.26953125" hidden="1" customWidth="1"/>
    <col min="12" max="12" width="9.453125" hidden="1" customWidth="1"/>
    <col min="13" max="13" width="10.453125" hidden="1" customWidth="1"/>
    <col min="14" max="14" width="8.453125" hidden="1" customWidth="1"/>
    <col min="15" max="15" width="6.453125" hidden="1" customWidth="1"/>
    <col min="16" max="16" width="4.26953125" bestFit="1" customWidth="1"/>
    <col min="17" max="17" width="18.54296875" bestFit="1" customWidth="1"/>
    <col min="19" max="19" width="8.7265625" customWidth="1"/>
  </cols>
  <sheetData>
    <row r="1" spans="1:33" ht="24.75" customHeight="1" x14ac:dyDescent="0.6">
      <c r="B1" s="5" t="s">
        <v>6</v>
      </c>
    </row>
    <row r="2" spans="1:33" ht="12.75" customHeight="1" x14ac:dyDescent="0.35">
      <c r="A2" s="7" t="s">
        <v>97</v>
      </c>
      <c r="B2" s="120" t="s">
        <v>64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33" ht="12.75" customHeight="1" x14ac:dyDescent="0.35">
      <c r="A3" s="7" t="s">
        <v>98</v>
      </c>
      <c r="B3" s="120" t="s">
        <v>43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S3" s="3"/>
      <c r="T3" s="2"/>
      <c r="U3" s="2"/>
      <c r="V3" s="2"/>
      <c r="W3" s="2"/>
      <c r="X3" s="2"/>
      <c r="Y3" s="3"/>
      <c r="Z3" s="2"/>
      <c r="AA3" s="2"/>
      <c r="AB3" s="2"/>
      <c r="AC3" s="2"/>
      <c r="AD3" s="4"/>
      <c r="AE3" s="2"/>
      <c r="AF3" s="2"/>
      <c r="AG3" s="2"/>
    </row>
    <row r="4" spans="1:33" ht="12.75" customHeight="1" x14ac:dyDescent="0.35">
      <c r="G4" s="71">
        <f>SUM(G6:G100)</f>
        <v>17</v>
      </c>
    </row>
    <row r="5" spans="1:33" ht="33" customHeight="1" x14ac:dyDescent="0.35">
      <c r="A5" s="53" t="s">
        <v>193</v>
      </c>
      <c r="B5" s="1" t="s">
        <v>14</v>
      </c>
      <c r="C5" s="1" t="s">
        <v>15</v>
      </c>
      <c r="D5" s="1" t="s">
        <v>4</v>
      </c>
      <c r="E5" s="1" t="s">
        <v>25</v>
      </c>
      <c r="F5" s="1" t="s">
        <v>27</v>
      </c>
      <c r="G5" s="1" t="s">
        <v>187</v>
      </c>
      <c r="H5" s="1" t="s">
        <v>401</v>
      </c>
      <c r="I5" s="1" t="s">
        <v>186</v>
      </c>
    </row>
    <row r="6" spans="1:33" ht="12.75" customHeight="1" x14ac:dyDescent="0.45">
      <c r="A6" s="6" t="s">
        <v>6</v>
      </c>
      <c r="B6" t="s">
        <v>53</v>
      </c>
      <c r="C6">
        <v>2009</v>
      </c>
      <c r="D6" s="6">
        <v>2</v>
      </c>
      <c r="E6" t="s">
        <v>29</v>
      </c>
      <c r="F6" t="s">
        <v>33</v>
      </c>
      <c r="G6" s="68">
        <v>1</v>
      </c>
      <c r="H6" s="6" t="s">
        <v>4</v>
      </c>
      <c r="I6" s="6" t="s">
        <v>403</v>
      </c>
      <c r="P6" s="6"/>
      <c r="S6" s="6"/>
      <c r="V6" s="6"/>
      <c r="W6" s="6"/>
      <c r="X6" s="6"/>
    </row>
    <row r="7" spans="1:33" ht="12.75" customHeight="1" x14ac:dyDescent="0.45">
      <c r="A7" s="6" t="s">
        <v>6</v>
      </c>
      <c r="B7" t="s">
        <v>180</v>
      </c>
      <c r="C7">
        <v>2010</v>
      </c>
      <c r="D7" s="6">
        <v>4</v>
      </c>
      <c r="E7" t="s">
        <v>29</v>
      </c>
      <c r="F7" t="s">
        <v>37</v>
      </c>
      <c r="G7" s="68">
        <v>1</v>
      </c>
      <c r="H7" s="6" t="s">
        <v>416</v>
      </c>
      <c r="I7" s="6"/>
      <c r="P7" s="6"/>
      <c r="S7" s="6"/>
      <c r="V7" s="6"/>
      <c r="W7" s="6"/>
      <c r="X7" s="6"/>
    </row>
    <row r="8" spans="1:33" ht="12.75" customHeight="1" x14ac:dyDescent="0.45">
      <c r="A8" s="6" t="s">
        <v>6</v>
      </c>
      <c r="B8" t="s">
        <v>217</v>
      </c>
      <c r="C8">
        <v>2009</v>
      </c>
      <c r="D8" s="6">
        <v>4</v>
      </c>
      <c r="E8" t="s">
        <v>29</v>
      </c>
      <c r="F8" t="s">
        <v>33</v>
      </c>
      <c r="G8" s="68">
        <v>1</v>
      </c>
      <c r="H8" s="6" t="s">
        <v>427</v>
      </c>
      <c r="I8" s="6"/>
      <c r="P8" s="6"/>
      <c r="S8" s="6"/>
      <c r="V8" s="6"/>
      <c r="W8" s="6"/>
      <c r="X8" s="6"/>
    </row>
    <row r="9" spans="1:33" ht="12.75" customHeight="1" x14ac:dyDescent="0.45">
      <c r="A9" s="6" t="s">
        <v>6</v>
      </c>
      <c r="B9" t="s">
        <v>60</v>
      </c>
      <c r="C9">
        <v>2009</v>
      </c>
      <c r="D9" s="6">
        <v>3</v>
      </c>
      <c r="E9" t="s">
        <v>29</v>
      </c>
      <c r="F9" t="s">
        <v>41</v>
      </c>
      <c r="G9" s="68">
        <v>1</v>
      </c>
      <c r="H9" s="6" t="s">
        <v>402</v>
      </c>
      <c r="I9" s="6"/>
      <c r="P9" s="6"/>
      <c r="S9" s="6"/>
      <c r="V9" s="6"/>
      <c r="W9" s="6"/>
      <c r="X9" s="6"/>
    </row>
    <row r="10" spans="1:33" ht="12.75" customHeight="1" x14ac:dyDescent="0.45">
      <c r="A10" s="6" t="s">
        <v>6</v>
      </c>
      <c r="B10" t="s">
        <v>49</v>
      </c>
      <c r="C10">
        <v>2009</v>
      </c>
      <c r="D10" s="6">
        <v>2</v>
      </c>
      <c r="E10" t="s">
        <v>29</v>
      </c>
      <c r="F10" t="s">
        <v>41</v>
      </c>
      <c r="G10" s="68">
        <v>1</v>
      </c>
      <c r="H10" s="6" t="s">
        <v>4</v>
      </c>
      <c r="I10" s="6"/>
      <c r="P10" s="6"/>
      <c r="S10" s="6"/>
      <c r="V10" s="6"/>
      <c r="W10" s="6"/>
      <c r="X10" s="6"/>
    </row>
    <row r="11" spans="1:33" ht="12.75" customHeight="1" x14ac:dyDescent="0.45">
      <c r="A11" s="6" t="s">
        <v>6</v>
      </c>
      <c r="B11" t="s">
        <v>52</v>
      </c>
      <c r="C11">
        <v>2010</v>
      </c>
      <c r="D11" s="6">
        <v>2</v>
      </c>
      <c r="E11" t="s">
        <v>29</v>
      </c>
      <c r="F11" t="s">
        <v>35</v>
      </c>
      <c r="G11" s="68">
        <v>1</v>
      </c>
      <c r="H11" s="6" t="s">
        <v>4</v>
      </c>
      <c r="I11" s="6" t="s">
        <v>403</v>
      </c>
      <c r="P11" s="6"/>
      <c r="S11" s="6"/>
      <c r="V11" s="6"/>
      <c r="W11" s="6"/>
      <c r="X11" s="6"/>
    </row>
    <row r="12" spans="1:33" ht="12.75" customHeight="1" x14ac:dyDescent="0.45">
      <c r="A12" s="6" t="s">
        <v>6</v>
      </c>
      <c r="B12" t="s">
        <v>44</v>
      </c>
      <c r="C12">
        <v>2009</v>
      </c>
      <c r="D12" s="6">
        <v>2</v>
      </c>
      <c r="E12" t="s">
        <v>29</v>
      </c>
      <c r="F12" t="s">
        <v>45</v>
      </c>
      <c r="G12" s="68">
        <v>1</v>
      </c>
      <c r="H12" s="6" t="s">
        <v>4</v>
      </c>
      <c r="I12" s="6"/>
      <c r="P12" s="6"/>
      <c r="S12" s="6"/>
      <c r="V12" s="6"/>
      <c r="W12" s="6"/>
      <c r="X12" s="6"/>
    </row>
    <row r="13" spans="1:33" ht="12.75" customHeight="1" x14ac:dyDescent="0.45">
      <c r="A13" s="6" t="s">
        <v>6</v>
      </c>
      <c r="B13" t="s">
        <v>292</v>
      </c>
      <c r="C13">
        <v>2009</v>
      </c>
      <c r="D13" s="6">
        <v>3</v>
      </c>
      <c r="E13" t="s">
        <v>29</v>
      </c>
      <c r="F13" t="s">
        <v>41</v>
      </c>
      <c r="G13" s="68">
        <v>1</v>
      </c>
      <c r="H13" s="6" t="s">
        <v>427</v>
      </c>
      <c r="I13" s="6"/>
      <c r="P13" s="6"/>
      <c r="S13" s="6"/>
      <c r="V13" s="6"/>
      <c r="W13" s="6"/>
      <c r="X13" s="6"/>
    </row>
    <row r="14" spans="1:33" ht="12.75" customHeight="1" x14ac:dyDescent="0.45">
      <c r="A14" s="6" t="s">
        <v>6</v>
      </c>
      <c r="B14" t="s">
        <v>102</v>
      </c>
      <c r="C14">
        <v>2010</v>
      </c>
      <c r="D14" s="6">
        <v>3</v>
      </c>
      <c r="E14" t="s">
        <v>29</v>
      </c>
      <c r="F14" t="s">
        <v>103</v>
      </c>
      <c r="G14" s="68">
        <v>1</v>
      </c>
      <c r="H14" s="6" t="s">
        <v>402</v>
      </c>
      <c r="I14" s="6"/>
      <c r="P14" s="6"/>
      <c r="S14" s="6"/>
      <c r="V14" s="6"/>
      <c r="W14" s="6"/>
      <c r="X14" s="6"/>
    </row>
    <row r="15" spans="1:33" ht="12.75" customHeight="1" x14ac:dyDescent="0.45">
      <c r="A15" s="6" t="s">
        <v>6</v>
      </c>
      <c r="B15" t="s">
        <v>46</v>
      </c>
      <c r="C15">
        <v>2010</v>
      </c>
      <c r="D15" s="6">
        <v>2</v>
      </c>
      <c r="E15" t="s">
        <v>29</v>
      </c>
      <c r="F15" t="s">
        <v>37</v>
      </c>
      <c r="G15" s="68">
        <v>1</v>
      </c>
      <c r="H15" s="6" t="s">
        <v>4</v>
      </c>
      <c r="I15" s="6" t="s">
        <v>403</v>
      </c>
      <c r="P15" s="6"/>
      <c r="S15" s="6"/>
      <c r="V15" s="6"/>
      <c r="W15" s="6"/>
      <c r="X15" s="6"/>
    </row>
    <row r="16" spans="1:33" ht="12.75" customHeight="1" x14ac:dyDescent="0.45">
      <c r="A16" s="6" t="s">
        <v>6</v>
      </c>
      <c r="B16" t="s">
        <v>387</v>
      </c>
      <c r="C16">
        <v>2010</v>
      </c>
      <c r="D16" s="6">
        <v>4</v>
      </c>
      <c r="E16" t="s">
        <v>29</v>
      </c>
      <c r="F16" t="s">
        <v>37</v>
      </c>
      <c r="G16" s="68">
        <v>1</v>
      </c>
      <c r="H16" s="6" t="s">
        <v>427</v>
      </c>
      <c r="I16" s="6"/>
      <c r="P16" s="6"/>
      <c r="S16" s="6"/>
      <c r="V16" s="6"/>
      <c r="W16" s="6"/>
      <c r="X16" s="6"/>
    </row>
    <row r="17" spans="1:24" ht="12.75" customHeight="1" x14ac:dyDescent="0.45">
      <c r="A17" s="6" t="s">
        <v>6</v>
      </c>
      <c r="B17" t="s">
        <v>409</v>
      </c>
      <c r="C17">
        <v>2010</v>
      </c>
      <c r="D17" s="6"/>
      <c r="E17" t="s">
        <v>29</v>
      </c>
      <c r="F17" t="s">
        <v>35</v>
      </c>
      <c r="G17" s="68">
        <v>1</v>
      </c>
      <c r="H17" s="6" t="s">
        <v>406</v>
      </c>
      <c r="I17" s="6"/>
      <c r="P17" s="6"/>
      <c r="S17" s="6"/>
      <c r="V17" s="6"/>
      <c r="W17" s="6"/>
      <c r="X17" s="6"/>
    </row>
    <row r="18" spans="1:24" ht="12.75" customHeight="1" x14ac:dyDescent="0.45">
      <c r="A18" s="6" t="s">
        <v>6</v>
      </c>
      <c r="B18" t="s">
        <v>399</v>
      </c>
      <c r="C18">
        <v>2009</v>
      </c>
      <c r="D18" s="6">
        <v>4</v>
      </c>
      <c r="E18" t="s">
        <v>29</v>
      </c>
      <c r="F18" t="s">
        <v>31</v>
      </c>
      <c r="G18" s="68">
        <v>1</v>
      </c>
      <c r="H18" s="6" t="s">
        <v>406</v>
      </c>
      <c r="I18" s="6"/>
    </row>
    <row r="19" spans="1:24" ht="12.75" customHeight="1" x14ac:dyDescent="0.45">
      <c r="A19" s="6" t="s">
        <v>6</v>
      </c>
      <c r="B19" t="s">
        <v>58</v>
      </c>
      <c r="C19">
        <v>2010</v>
      </c>
      <c r="D19" s="6">
        <v>3</v>
      </c>
      <c r="E19" t="s">
        <v>29</v>
      </c>
      <c r="F19" t="s">
        <v>35</v>
      </c>
      <c r="G19" s="68">
        <v>1</v>
      </c>
      <c r="H19" s="6" t="s">
        <v>402</v>
      </c>
      <c r="I19" s="6"/>
    </row>
    <row r="20" spans="1:24" ht="12.75" customHeight="1" x14ac:dyDescent="0.45">
      <c r="A20" s="6" t="s">
        <v>6</v>
      </c>
      <c r="B20" t="s">
        <v>48</v>
      </c>
      <c r="C20">
        <v>2010</v>
      </c>
      <c r="D20" s="6">
        <v>2</v>
      </c>
      <c r="E20" t="s">
        <v>29</v>
      </c>
      <c r="F20" t="s">
        <v>67</v>
      </c>
      <c r="G20" s="68">
        <v>1</v>
      </c>
      <c r="H20" s="6" t="s">
        <v>4</v>
      </c>
      <c r="I20" s="6"/>
    </row>
    <row r="21" spans="1:24" ht="12.75" customHeight="1" x14ac:dyDescent="0.45">
      <c r="A21" s="6" t="s">
        <v>6</v>
      </c>
      <c r="B21" t="s">
        <v>54</v>
      </c>
      <c r="C21">
        <v>2010</v>
      </c>
      <c r="D21" s="6">
        <v>2</v>
      </c>
      <c r="E21" t="s">
        <v>29</v>
      </c>
      <c r="F21" t="s">
        <v>33</v>
      </c>
      <c r="G21" s="68">
        <v>1</v>
      </c>
      <c r="H21" s="6" t="s">
        <v>4</v>
      </c>
      <c r="I21" s="6"/>
    </row>
    <row r="22" spans="1:24" ht="12.75" customHeight="1" x14ac:dyDescent="0.45">
      <c r="A22" s="6" t="s">
        <v>6</v>
      </c>
      <c r="B22" t="s">
        <v>47</v>
      </c>
      <c r="C22">
        <v>2009</v>
      </c>
      <c r="D22" s="6">
        <v>2</v>
      </c>
      <c r="E22" t="s">
        <v>29</v>
      </c>
      <c r="F22" t="s">
        <v>35</v>
      </c>
      <c r="G22" s="68">
        <v>1</v>
      </c>
      <c r="H22" s="6" t="s">
        <v>4</v>
      </c>
      <c r="I22" s="6" t="s">
        <v>403</v>
      </c>
    </row>
  </sheetData>
  <sortState xmlns:xlrd2="http://schemas.microsoft.com/office/spreadsheetml/2017/richdata2" ref="A6:AG19">
    <sortCondition ref="B6:B19"/>
  </sortState>
  <mergeCells count="2">
    <mergeCell ref="B2:P2"/>
    <mergeCell ref="B3:P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2F88B-F54C-4800-9C50-563DF73D2C26}">
  <dimension ref="A1:Q28"/>
  <sheetViews>
    <sheetView workbookViewId="0">
      <selection activeCell="F26" sqref="F26"/>
    </sheetView>
  </sheetViews>
  <sheetFormatPr defaultRowHeight="14.5" x14ac:dyDescent="0.35"/>
  <cols>
    <col min="1" max="1" width="8.54296875" customWidth="1"/>
    <col min="2" max="2" width="22" bestFit="1" customWidth="1"/>
    <col min="3" max="3" width="6.7265625" customWidth="1"/>
    <col min="4" max="4" width="3" customWidth="1"/>
    <col min="5" max="5" width="5.1796875" hidden="1" customWidth="1"/>
    <col min="6" max="6" width="27.453125" bestFit="1" customWidth="1"/>
    <col min="7" max="7" width="14.54296875" customWidth="1"/>
    <col min="8" max="8" width="14" bestFit="1" customWidth="1"/>
    <col min="9" max="9" width="12.7265625" bestFit="1" customWidth="1"/>
    <col min="10" max="11" width="6.26953125" hidden="1" customWidth="1"/>
    <col min="12" max="12" width="9.453125" hidden="1" customWidth="1"/>
    <col min="13" max="13" width="10.453125" hidden="1" customWidth="1"/>
    <col min="14" max="14" width="8.453125" hidden="1" customWidth="1"/>
    <col min="15" max="15" width="6.453125" hidden="1" customWidth="1"/>
    <col min="16" max="16" width="34.26953125" bestFit="1" customWidth="1"/>
    <col min="17" max="17" width="8.7265625" style="6"/>
  </cols>
  <sheetData>
    <row r="1" spans="1:17" ht="26" x14ac:dyDescent="0.6">
      <c r="B1" s="5" t="s">
        <v>7</v>
      </c>
    </row>
    <row r="2" spans="1:17" ht="14.5" customHeight="1" x14ac:dyDescent="0.35">
      <c r="A2" s="7" t="s">
        <v>97</v>
      </c>
      <c r="B2" s="120" t="s">
        <v>64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7" ht="14.5" customHeight="1" x14ac:dyDescent="0.35">
      <c r="A3" s="7" t="s">
        <v>98</v>
      </c>
      <c r="B3" s="120" t="s">
        <v>43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</row>
    <row r="4" spans="1:17" x14ac:dyDescent="0.35">
      <c r="G4" s="71">
        <f>SUM(G6:G100)</f>
        <v>17</v>
      </c>
    </row>
    <row r="5" spans="1:17" ht="30.75" customHeight="1" x14ac:dyDescent="0.35">
      <c r="A5" s="53" t="s">
        <v>193</v>
      </c>
      <c r="B5" s="1" t="s">
        <v>14</v>
      </c>
      <c r="C5" s="1" t="s">
        <v>15</v>
      </c>
      <c r="D5" s="1" t="s">
        <v>4</v>
      </c>
      <c r="E5" s="1" t="s">
        <v>25</v>
      </c>
      <c r="F5" s="1" t="s">
        <v>27</v>
      </c>
      <c r="G5" s="1" t="s">
        <v>187</v>
      </c>
      <c r="H5" s="1" t="s">
        <v>401</v>
      </c>
      <c r="I5" s="1" t="s">
        <v>186</v>
      </c>
      <c r="Q5"/>
    </row>
    <row r="6" spans="1:17" ht="12.75" customHeight="1" x14ac:dyDescent="0.45">
      <c r="A6" s="6" t="s">
        <v>7</v>
      </c>
      <c r="B6" t="s">
        <v>117</v>
      </c>
      <c r="C6">
        <v>2007</v>
      </c>
      <c r="D6" s="6">
        <v>3</v>
      </c>
      <c r="E6" t="s">
        <v>29</v>
      </c>
      <c r="F6" t="s">
        <v>67</v>
      </c>
      <c r="G6" s="68">
        <v>1</v>
      </c>
      <c r="H6" s="6" t="s">
        <v>427</v>
      </c>
      <c r="I6" s="6"/>
      <c r="Q6"/>
    </row>
    <row r="7" spans="1:17" ht="12.75" customHeight="1" x14ac:dyDescent="0.45">
      <c r="A7" s="6" t="s">
        <v>7</v>
      </c>
      <c r="B7" t="s">
        <v>70</v>
      </c>
      <c r="C7">
        <v>2008</v>
      </c>
      <c r="D7" s="6">
        <v>1</v>
      </c>
      <c r="E7" t="s">
        <v>29</v>
      </c>
      <c r="F7" t="s">
        <v>71</v>
      </c>
      <c r="G7" s="68">
        <v>1</v>
      </c>
      <c r="H7" s="6" t="s">
        <v>4</v>
      </c>
      <c r="I7" s="6" t="s">
        <v>403</v>
      </c>
      <c r="Q7"/>
    </row>
    <row r="8" spans="1:17" ht="12.75" customHeight="1" x14ac:dyDescent="0.45">
      <c r="A8" s="6" t="s">
        <v>7</v>
      </c>
      <c r="B8" t="s">
        <v>268</v>
      </c>
      <c r="C8">
        <v>2007</v>
      </c>
      <c r="D8" s="6">
        <v>3</v>
      </c>
      <c r="E8" t="s">
        <v>29</v>
      </c>
      <c r="F8" t="s">
        <v>103</v>
      </c>
      <c r="G8" s="68">
        <v>1</v>
      </c>
      <c r="H8" s="6" t="s">
        <v>427</v>
      </c>
      <c r="I8" s="6"/>
      <c r="Q8"/>
    </row>
    <row r="9" spans="1:17" ht="12.75" customHeight="1" x14ac:dyDescent="0.45">
      <c r="A9" s="6" t="s">
        <v>7</v>
      </c>
      <c r="B9" t="s">
        <v>441</v>
      </c>
      <c r="C9">
        <v>2007</v>
      </c>
      <c r="D9" s="6"/>
      <c r="E9" t="s">
        <v>29</v>
      </c>
      <c r="F9" t="s">
        <v>45</v>
      </c>
      <c r="G9" s="68">
        <v>1</v>
      </c>
      <c r="H9" s="6" t="s">
        <v>427</v>
      </c>
      <c r="I9" s="6"/>
      <c r="Q9"/>
    </row>
    <row r="10" spans="1:17" ht="12.75" customHeight="1" x14ac:dyDescent="0.45">
      <c r="A10" s="6" t="s">
        <v>7</v>
      </c>
      <c r="B10" t="s">
        <v>389</v>
      </c>
      <c r="C10">
        <v>2008</v>
      </c>
      <c r="D10" s="6">
        <v>4</v>
      </c>
      <c r="E10" t="s">
        <v>29</v>
      </c>
      <c r="F10" t="s">
        <v>35</v>
      </c>
      <c r="G10" s="68">
        <v>1</v>
      </c>
      <c r="H10" s="6" t="s">
        <v>406</v>
      </c>
      <c r="I10" s="6"/>
    </row>
    <row r="11" spans="1:17" ht="12.75" customHeight="1" x14ac:dyDescent="0.45">
      <c r="A11" s="6" t="s">
        <v>7</v>
      </c>
      <c r="B11" t="s">
        <v>434</v>
      </c>
      <c r="C11">
        <v>2008</v>
      </c>
      <c r="D11" s="6"/>
      <c r="E11" t="s">
        <v>29</v>
      </c>
      <c r="F11" t="s">
        <v>45</v>
      </c>
      <c r="G11" s="68">
        <v>1</v>
      </c>
      <c r="H11" s="6" t="s">
        <v>427</v>
      </c>
      <c r="I11" s="6"/>
    </row>
    <row r="12" spans="1:17" ht="12.75" customHeight="1" x14ac:dyDescent="0.45">
      <c r="A12" s="6" t="s">
        <v>7</v>
      </c>
      <c r="B12" t="s">
        <v>214</v>
      </c>
      <c r="C12">
        <v>2008</v>
      </c>
      <c r="D12" s="6">
        <v>3</v>
      </c>
      <c r="E12" t="s">
        <v>29</v>
      </c>
      <c r="F12" t="s">
        <v>33</v>
      </c>
      <c r="G12" s="68">
        <v>1</v>
      </c>
      <c r="H12" s="6" t="s">
        <v>402</v>
      </c>
      <c r="I12" s="6"/>
    </row>
    <row r="13" spans="1:17" ht="12.75" customHeight="1" x14ac:dyDescent="0.45">
      <c r="A13" s="6" t="s">
        <v>7</v>
      </c>
      <c r="B13" t="s">
        <v>66</v>
      </c>
      <c r="C13">
        <v>2007</v>
      </c>
      <c r="D13" s="6">
        <v>2</v>
      </c>
      <c r="E13" t="s">
        <v>29</v>
      </c>
      <c r="F13" t="s">
        <v>67</v>
      </c>
      <c r="G13" s="68">
        <v>1</v>
      </c>
      <c r="H13" s="6" t="s">
        <v>4</v>
      </c>
      <c r="I13" s="6"/>
    </row>
    <row r="14" spans="1:17" ht="12.75" customHeight="1" x14ac:dyDescent="0.45">
      <c r="A14" s="6" t="s">
        <v>7</v>
      </c>
      <c r="B14" t="s">
        <v>435</v>
      </c>
      <c r="C14">
        <v>2008</v>
      </c>
      <c r="D14" s="6"/>
      <c r="E14" t="s">
        <v>29</v>
      </c>
      <c r="F14" t="s">
        <v>35</v>
      </c>
      <c r="G14" s="68">
        <v>1</v>
      </c>
      <c r="H14" s="6" t="s">
        <v>427</v>
      </c>
      <c r="I14" s="6"/>
    </row>
    <row r="15" spans="1:17" ht="12.75" customHeight="1" x14ac:dyDescent="0.45">
      <c r="A15" s="6" t="s">
        <v>7</v>
      </c>
      <c r="B15" t="s">
        <v>133</v>
      </c>
      <c r="C15">
        <v>2008</v>
      </c>
      <c r="D15" s="6">
        <v>3</v>
      </c>
      <c r="E15" t="s">
        <v>29</v>
      </c>
      <c r="F15" t="s">
        <v>33</v>
      </c>
      <c r="G15" s="68">
        <v>1</v>
      </c>
      <c r="H15" s="6" t="s">
        <v>416</v>
      </c>
      <c r="I15" s="6"/>
      <c r="Q15"/>
    </row>
    <row r="16" spans="1:17" ht="12.75" customHeight="1" x14ac:dyDescent="0.45">
      <c r="A16" s="6" t="s">
        <v>7</v>
      </c>
      <c r="B16" t="s">
        <v>65</v>
      </c>
      <c r="C16">
        <v>2008</v>
      </c>
      <c r="D16" s="6">
        <v>1</v>
      </c>
      <c r="E16" t="s">
        <v>29</v>
      </c>
      <c r="F16" t="s">
        <v>41</v>
      </c>
      <c r="G16" s="68">
        <v>1</v>
      </c>
      <c r="H16" s="6" t="s">
        <v>4</v>
      </c>
      <c r="I16" s="6" t="s">
        <v>403</v>
      </c>
      <c r="Q16"/>
    </row>
    <row r="17" spans="1:17" ht="12.75" customHeight="1" x14ac:dyDescent="0.45">
      <c r="A17" s="6" t="s">
        <v>7</v>
      </c>
      <c r="B17" t="s">
        <v>104</v>
      </c>
      <c r="C17">
        <v>2008</v>
      </c>
      <c r="D17" s="6">
        <v>2</v>
      </c>
      <c r="E17" t="s">
        <v>29</v>
      </c>
      <c r="F17" t="s">
        <v>45</v>
      </c>
      <c r="G17" s="68">
        <v>1</v>
      </c>
      <c r="H17" s="6" t="s">
        <v>4</v>
      </c>
      <c r="I17" s="6" t="s">
        <v>403</v>
      </c>
      <c r="Q17"/>
    </row>
    <row r="18" spans="1:17" ht="12.75" customHeight="1" x14ac:dyDescent="0.45">
      <c r="A18" s="6" t="s">
        <v>7</v>
      </c>
      <c r="B18" t="s">
        <v>440</v>
      </c>
      <c r="C18">
        <v>2007</v>
      </c>
      <c r="D18" s="6"/>
      <c r="E18" t="s">
        <v>29</v>
      </c>
      <c r="F18" t="s">
        <v>35</v>
      </c>
      <c r="G18" s="68">
        <v>1</v>
      </c>
      <c r="H18" s="6" t="s">
        <v>427</v>
      </c>
      <c r="I18" s="6"/>
      <c r="Q18"/>
    </row>
    <row r="19" spans="1:17" ht="12.75" customHeight="1" x14ac:dyDescent="0.45">
      <c r="A19" s="6" t="s">
        <v>7</v>
      </c>
      <c r="B19" t="s">
        <v>69</v>
      </c>
      <c r="C19">
        <v>2007</v>
      </c>
      <c r="D19" s="6">
        <v>2</v>
      </c>
      <c r="E19" t="s">
        <v>29</v>
      </c>
      <c r="F19" t="s">
        <v>45</v>
      </c>
      <c r="G19" s="68">
        <v>1</v>
      </c>
      <c r="H19" s="6" t="s">
        <v>4</v>
      </c>
      <c r="I19" s="6"/>
    </row>
    <row r="20" spans="1:17" ht="12.75" customHeight="1" x14ac:dyDescent="0.45">
      <c r="A20" s="6" t="s">
        <v>7</v>
      </c>
      <c r="B20" t="s">
        <v>68</v>
      </c>
      <c r="C20">
        <v>2008</v>
      </c>
      <c r="D20" s="6">
        <v>2</v>
      </c>
      <c r="E20" t="s">
        <v>29</v>
      </c>
      <c r="F20" t="s">
        <v>45</v>
      </c>
      <c r="G20" s="68">
        <v>1</v>
      </c>
      <c r="H20" s="6" t="s">
        <v>4</v>
      </c>
      <c r="I20" s="6" t="s">
        <v>403</v>
      </c>
    </row>
    <row r="21" spans="1:17" ht="12.75" customHeight="1" x14ac:dyDescent="0.45">
      <c r="A21" s="6" t="s">
        <v>7</v>
      </c>
      <c r="B21" t="s">
        <v>165</v>
      </c>
      <c r="C21">
        <v>2007</v>
      </c>
      <c r="D21" s="6">
        <v>3</v>
      </c>
      <c r="E21" t="s">
        <v>29</v>
      </c>
      <c r="F21" t="s">
        <v>37</v>
      </c>
      <c r="G21" s="68">
        <v>1</v>
      </c>
      <c r="H21" s="6" t="s">
        <v>427</v>
      </c>
      <c r="I21" s="6"/>
    </row>
    <row r="22" spans="1:17" ht="12.75" customHeight="1" x14ac:dyDescent="0.45">
      <c r="A22" s="6" t="s">
        <v>7</v>
      </c>
      <c r="B22" t="s">
        <v>177</v>
      </c>
      <c r="C22">
        <v>2007</v>
      </c>
      <c r="D22" s="6">
        <v>3</v>
      </c>
      <c r="E22" t="s">
        <v>29</v>
      </c>
      <c r="F22" t="s">
        <v>61</v>
      </c>
      <c r="G22" s="68">
        <v>1</v>
      </c>
      <c r="H22" s="6" t="s">
        <v>402</v>
      </c>
      <c r="I22" s="6"/>
    </row>
    <row r="23" spans="1:17" x14ac:dyDescent="0.35">
      <c r="A23" s="6"/>
      <c r="D23" s="6"/>
      <c r="G23" s="6"/>
      <c r="H23" s="6"/>
      <c r="I23" s="6"/>
    </row>
    <row r="24" spans="1:17" x14ac:dyDescent="0.35">
      <c r="A24" s="6"/>
      <c r="D24" s="6"/>
      <c r="G24" s="6"/>
      <c r="H24" s="6"/>
      <c r="I24" s="6"/>
    </row>
    <row r="25" spans="1:17" x14ac:dyDescent="0.35">
      <c r="A25" s="6"/>
      <c r="D25" s="6"/>
      <c r="G25" s="6"/>
      <c r="H25" s="6"/>
      <c r="I25" s="6"/>
    </row>
    <row r="26" spans="1:17" x14ac:dyDescent="0.35">
      <c r="A26" s="6"/>
      <c r="D26" s="6"/>
      <c r="G26" s="6"/>
      <c r="H26" s="6"/>
      <c r="I26" s="6"/>
    </row>
    <row r="27" spans="1:17" x14ac:dyDescent="0.35">
      <c r="A27" s="6"/>
      <c r="D27" s="6"/>
      <c r="G27" s="6"/>
      <c r="H27" s="6"/>
      <c r="I27" s="6"/>
    </row>
    <row r="28" spans="1:17" x14ac:dyDescent="0.35">
      <c r="A28" s="6"/>
      <c r="D28" s="6"/>
      <c r="G28" s="6"/>
      <c r="H28" s="6"/>
      <c r="I28" s="6"/>
    </row>
  </sheetData>
  <mergeCells count="2">
    <mergeCell ref="B2:P2"/>
    <mergeCell ref="B3:P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17</vt:i4>
      </vt:variant>
    </vt:vector>
  </HeadingPairs>
  <TitlesOfParts>
    <vt:vector size="17" baseType="lpstr">
      <vt:lpstr>pravidla</vt:lpstr>
      <vt:lpstr>propozice</vt:lpstr>
      <vt:lpstr>přímé postupy</vt:lpstr>
      <vt:lpstr>Tabulka ŠSČR</vt:lpstr>
      <vt:lpstr>Seznam hráčů</vt:lpstr>
      <vt:lpstr>H10</vt:lpstr>
      <vt:lpstr>H12</vt:lpstr>
      <vt:lpstr>H14</vt:lpstr>
      <vt:lpstr>H16</vt:lpstr>
      <vt:lpstr>H18-20</vt:lpstr>
      <vt:lpstr>V-H10</vt:lpstr>
      <vt:lpstr>V-H12</vt:lpstr>
      <vt:lpstr>V-H14</vt:lpstr>
      <vt:lpstr>V-H16</vt:lpstr>
      <vt:lpstr>V-H18-20</vt:lpstr>
      <vt:lpstr>V-Dívky</vt:lpstr>
      <vt:lpstr>postupy z 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Kopta Pavel</dc:creator>
  <cp:lastModifiedBy>Jan Hruška</cp:lastModifiedBy>
  <cp:lastPrinted>2022-04-19T17:02:05Z</cp:lastPrinted>
  <dcterms:created xsi:type="dcterms:W3CDTF">2019-11-09T19:02:10Z</dcterms:created>
  <dcterms:modified xsi:type="dcterms:W3CDTF">2022-04-19T17:03:06Z</dcterms:modified>
</cp:coreProperties>
</file>